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vartaluri\"/>
    </mc:Choice>
  </mc:AlternateContent>
  <xr:revisionPtr revIDLastSave="0" documentId="13_ncr:1_{FAB0F1A7-7258-4F77-A3F3-C766017DE508}" xr6:coauthVersionLast="47" xr6:coauthVersionMax="47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1" l="1"/>
  <c r="G50" i="21"/>
  <c r="I50" i="21"/>
  <c r="K50" i="21"/>
  <c r="O50" i="21"/>
  <c r="Q50" i="21"/>
  <c r="W50" i="21"/>
  <c r="X50" i="21"/>
  <c r="AA50" i="21"/>
  <c r="H50" i="21"/>
  <c r="V50" i="21"/>
  <c r="M50" i="21"/>
  <c r="E50" i="21"/>
  <c r="D50" i="21"/>
  <c r="C50" i="21"/>
  <c r="U50" i="21"/>
  <c r="Z50" i="21"/>
  <c r="P50" i="21"/>
  <c r="E50" i="26"/>
  <c r="E51" i="26" s="1"/>
  <c r="T50" i="21"/>
  <c r="S50" i="21"/>
  <c r="R50" i="21"/>
  <c r="L50" i="21"/>
  <c r="J50" i="21"/>
  <c r="E61" i="27"/>
  <c r="E49" i="27"/>
  <c r="E41" i="26"/>
  <c r="E28" i="26"/>
  <c r="A4" i="21"/>
  <c r="AC11" i="21"/>
  <c r="AC50" i="21"/>
  <c r="AD11" i="21"/>
  <c r="AE11" i="21"/>
  <c r="AE50" i="21"/>
  <c r="AF11" i="21"/>
  <c r="AF50" i="21"/>
  <c r="AG11" i="21"/>
  <c r="AH11" i="21"/>
  <c r="AI11" i="21"/>
  <c r="AJ11" i="21"/>
  <c r="AK11" i="21"/>
  <c r="AK50" i="21"/>
  <c r="AL11" i="21"/>
  <c r="AL50" i="21"/>
  <c r="AC17" i="21"/>
  <c r="AD17" i="21"/>
  <c r="AD50" i="21"/>
  <c r="AE17" i="21"/>
  <c r="AF17" i="21"/>
  <c r="AG17" i="21"/>
  <c r="AH17" i="21"/>
  <c r="AH50" i="21"/>
  <c r="AI17" i="21"/>
  <c r="AJ17" i="21"/>
  <c r="AJ50" i="21"/>
  <c r="AK17" i="21"/>
  <c r="AL17" i="21"/>
  <c r="AC21" i="21"/>
  <c r="AD21" i="21"/>
  <c r="AE21" i="21"/>
  <c r="AF21" i="21"/>
  <c r="AG21" i="21"/>
  <c r="AH21" i="21"/>
  <c r="AI21" i="21"/>
  <c r="AJ21" i="21"/>
  <c r="AK21" i="21"/>
  <c r="AL21" i="21"/>
  <c r="AC24" i="21"/>
  <c r="AD24" i="21"/>
  <c r="AE24" i="21"/>
  <c r="AF24" i="21"/>
  <c r="AG24" i="21"/>
  <c r="AG50" i="21"/>
  <c r="AH24" i="21"/>
  <c r="AI24" i="21"/>
  <c r="AJ24" i="21"/>
  <c r="AK24" i="21"/>
  <c r="AL24" i="21"/>
  <c r="AC30" i="21"/>
  <c r="AD30" i="21"/>
  <c r="AE30" i="21"/>
  <c r="AF30" i="21"/>
  <c r="AG30" i="21"/>
  <c r="AH30" i="21"/>
  <c r="AI30" i="21"/>
  <c r="AJ30" i="21"/>
  <c r="AK30" i="21"/>
  <c r="AL30" i="21"/>
  <c r="AC34" i="21"/>
  <c r="AD34" i="21"/>
  <c r="AE34" i="21"/>
  <c r="AF34" i="21"/>
  <c r="AG34" i="21"/>
  <c r="AH34" i="21"/>
  <c r="AI34" i="21"/>
  <c r="AJ34" i="21"/>
  <c r="AK34" i="21"/>
  <c r="AL34" i="21"/>
  <c r="AC40" i="21"/>
  <c r="AD40" i="21"/>
  <c r="AE40" i="21"/>
  <c r="AF40" i="21"/>
  <c r="AG40" i="21"/>
  <c r="AH40" i="21"/>
  <c r="AI40" i="21"/>
  <c r="AI50" i="21"/>
  <c r="AJ40" i="21"/>
  <c r="AK40" i="21"/>
  <c r="AL40" i="21"/>
  <c r="AC45" i="21"/>
  <c r="AD45" i="21"/>
  <c r="AE45" i="21"/>
  <c r="AF45" i="21"/>
  <c r="AG45" i="21"/>
  <c r="AH45" i="21"/>
  <c r="AI45" i="21"/>
  <c r="AJ45" i="21"/>
  <c r="AK45" i="21"/>
  <c r="AL45" i="21"/>
  <c r="E41" i="27"/>
  <c r="E22" i="27"/>
  <c r="E43" i="27"/>
  <c r="E72" i="27" s="1"/>
  <c r="Y50" i="21" l="1"/>
  <c r="N50" i="21"/>
  <c r="E74" i="27"/>
</calcChain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<sst xmlns="http://schemas.openxmlformats.org/spreadsheetml/2006/main" count="329" uniqueCount="247">
  <si>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</si>
  <si>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</si>
  <si>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</si>
  <si>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</si>
  <si>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</si>
  <si>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</si>
  <si>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</si>
  <si>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</si>
  <si>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</si>
  <si>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</si>
  <si>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</si>
  <si>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</si>
  <si>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</si>
  <si>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</si>
  <si>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</si>
  <si>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</si>
  <si>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</si>
  <si>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</si>
  <si>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</si>
  <si>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</si>
  <si>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</si>
  <si>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</si>
  <si>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</si>
  <si>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</si>
  <si>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</si>
  <si>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</si>
  <si>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</si>
  <si>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</si>
  <si>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</si>
  <si>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</si>
  <si>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</si>
  <si>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</si>
  <si>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</si>
  <si>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</si>
  <si>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</si>
  <si>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</si>
  <si>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</si>
  <si>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</si>
  <si>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</si>
  <si>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</si>
  <si>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</si>
  <si>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</si>
  <si>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</si>
  <si>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</si>
  <si>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</si>
  <si>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</si>
  <si>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</si>
  <si>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</si>
  <si>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</si>
  <si>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</si>
  <si>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</si>
  <si>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</si>
  <si>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</si>
  <si>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</si>
  <si>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</si>
  <si>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</si>
  <si>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</si>
  <si>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</si>
  <si>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</si>
  <si>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</si>
  <si>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</si>
  <si>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</si>
  <si>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</si>
  <si>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</si>
  <si>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</si>
  <si>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</si>
  <si>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</si>
  <si>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</si>
  <si>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</si>
  <si>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</si>
  <si>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</si>
  <si>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</si>
  <si>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</si>
  <si>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</si>
  <si>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</si>
  <si>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</si>
  <si>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</si>
  <si>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</si>
  <si>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</si>
  <si>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</si>
  <si>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</si>
  <si>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</si>
  <si>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</si>
  <si>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</si>
  <si>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</si>
  <si>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</si>
  <si>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</si>
  <si>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</si>
  <si>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</si>
  <si>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</si>
  <si>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</si>
  <si>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</si>
  <si>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</si>
  <si>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</si>
  <si>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</si>
  <si>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</si>
  <si>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</si>
  <si>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</si>
  <si>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</si>
  <si>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</si>
  <si>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</si>
  <si>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</si>
  <si>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</si>
  <si>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</si>
  <si>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</si>
  <si>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</si>
  <si>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</si>
  <si>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</si>
  <si>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</si>
  <si>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</si>
  <si>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</si>
  <si>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</si>
  <si>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</si>
  <si>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</si>
  <si>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</si>
  <si>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</si>
  <si>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</si>
  <si>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</si>
  <si>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</si>
  <si>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</si>
  <si>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</si>
  <si>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</si>
  <si>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</si>
  <si>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</si>
  <si>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</si>
  <si>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</si>
  <si>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</si>
  <si>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</si>
  <si>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</si>
  <si>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</si>
  <si>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</si>
  <si>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</si>
  <si>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</si>
  <si>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</si>
  <si>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</si>
  <si>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</si>
  <si>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</si>
  <si>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</si>
  <si>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</si>
  <si>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</si>
  <si>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</si>
  <si>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</si>
  <si>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</si>
  <si>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</si>
  <si>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</si>
  <si>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</si>
  <si>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</si>
  <si>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</si>
  <si>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</si>
  <si>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</si>
  <si>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</si>
  <si>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</si>
  <si>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</si>
  <si>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</si>
  <si>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</si>
  <si>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</si>
  <si>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</si>
  <si>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</si>
  <si>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</si>
  <si>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</si>
  <si>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</si>
  <si>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</si>
  <si>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</si>
  <si>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</si>
  <si>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</si>
  <si>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</si>
  <si>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</si>
  <si>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</si>
  <si>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</si>
  <si>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</si>
  <si>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</si>
  <si>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</si>
  <si>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</si>
  <si>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</si>
  <si>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</si>
  <si>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</si>
  <si>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</si>
  <si>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</si>
  <si>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</si>
  <si>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</si>
  <si>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</si>
  <si>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</si>
  <si>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</si>
  <si>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</si>
  <si>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</si>
  <si>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</si>
  <si>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</si>
  <si>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</si>
  <si>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</si>
  <si>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</si>
  <si>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</si>
  <si>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</si>
  <si>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</si>
  <si>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</si>
  <si>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</si>
  <si>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</si>
  <si>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</si>
  <si>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</si>
  <si>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</si>
  <si>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</si>
  <si>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</si>
  <si>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</si>
  <si>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</si>
  <si>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</si>
  <si>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</si>
  <si>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</si>
  <si>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</si>
  <si>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</si>
  <si>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</si>
  <si>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</si>
  <si>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</si>
  <si>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</si>
  <si>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</si>
  <si>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</si>
  <si>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</si>
  <si>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</si>
  <si>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</si>
  <si>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</si>
  <si>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</si>
  <si>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</si>
  <si>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</si>
  <si>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</si>
  <si>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</si>
  <si>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</si>
  <si>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</si>
  <si>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</si>
  <si>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</si>
  <si>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</si>
  <si>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</si>
  <si>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</si>
  <si>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</si>
  <si>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</si>
  <si>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</si>
  <si>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</si>
  <si>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</si>
  <si>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</si>
  <si>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</si>
  <si>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</si>
  <si>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</si>
  <si>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</si>
  <si>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</si>
  <si>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</si>
  <si>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</si>
  <si>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</si>
  <si>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</si>
  <si>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პერიოდი: 01/01/2021-31/12/2021</t>
  </si>
  <si>
    <t>ანგარიშგების თარიღი: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</si>
</sst>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00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07" fillId="36" borderId="13" xfId="0" applyFont="1" applyFill="1" applyBorder="1" applyAlignment="1">
      <alignment vertical="center" wrapText="1"/>
    </xf>
    <xf numFmtId="49" fontId="110" fillId="48" borderId="26" xfId="380" applyNumberFormat="1" applyFont="1" applyFill="1" applyBorder="1" applyAlignment="1">
      <alignment horizontal="center" vertical="center"/>
    </xf>
    <xf numFmtId="168" fontId="107" fillId="44" borderId="27" xfId="231" applyNumberFormat="1" applyFont="1" applyFill="1" applyBorder="1" applyAlignment="1">
      <alignment vertical="center" wrapText="1"/>
    </xf>
    <xf numFmtId="168" fontId="107" fillId="36" borderId="28" xfId="231" applyNumberFormat="1" applyFont="1" applyFill="1" applyBorder="1" applyAlignment="1">
      <alignment horizontal="center"/>
    </xf>
    <xf numFmtId="168" fontId="107" fillId="36" borderId="29" xfId="231" applyNumberFormat="1" applyFont="1" applyFill="1" applyBorder="1" applyAlignment="1">
      <alignment horizontal="center"/>
    </xf>
    <xf numFmtId="49" fontId="108" fillId="0" borderId="30" xfId="380" applyNumberFormat="1" applyFont="1" applyBorder="1" applyAlignment="1">
      <alignment horizontal="right" vertical="center"/>
    </xf>
    <xf numFmtId="49" fontId="108" fillId="0" borderId="31" xfId="380" applyNumberFormat="1" applyFont="1" applyBorder="1" applyAlignment="1">
      <alignment horizontal="right" vertical="center"/>
    </xf>
    <xf numFmtId="49" fontId="108" fillId="0" borderId="32" xfId="380" applyNumberFormat="1" applyFont="1" applyBorder="1" applyAlignment="1">
      <alignment horizontal="right" vertical="center"/>
    </xf>
    <xf numFmtId="49" fontId="110" fillId="48" borderId="33" xfId="380" applyNumberFormat="1" applyFont="1" applyFill="1" applyBorder="1" applyAlignment="1">
      <alignment horizontal="center" vertical="center"/>
    </xf>
    <xf numFmtId="168" fontId="107" fillId="44" borderId="34" xfId="231" applyNumberFormat="1" applyFont="1" applyFill="1" applyBorder="1" applyAlignment="1">
      <alignment vertical="center" wrapText="1"/>
    </xf>
    <xf numFmtId="168" fontId="109" fillId="45" borderId="35" xfId="231" applyNumberFormat="1" applyFont="1" applyFill="1" applyBorder="1" applyAlignment="1" applyProtection="1">
      <alignment vertical="center" wrapText="1"/>
      <protection locked="0"/>
    </xf>
    <xf numFmtId="168" fontId="109" fillId="45" borderId="28" xfId="231" applyNumberFormat="1" applyFont="1" applyFill="1" applyBorder="1" applyAlignment="1" applyProtection="1">
      <alignment vertical="center" wrapText="1"/>
      <protection locked="0"/>
    </xf>
    <xf numFmtId="168" fontId="109" fillId="45" borderId="36" xfId="231" applyNumberFormat="1" applyFont="1" applyFill="1" applyBorder="1" applyAlignment="1" applyProtection="1">
      <alignment vertical="center" wrapText="1"/>
      <protection locked="0"/>
    </xf>
    <xf numFmtId="168" fontId="109" fillId="45" borderId="37" xfId="231" applyNumberFormat="1" applyFont="1" applyFill="1" applyBorder="1" applyAlignment="1" applyProtection="1">
      <alignment vertical="center" wrapText="1"/>
      <protection locked="0"/>
    </xf>
    <xf numFmtId="168" fontId="109" fillId="45" borderId="38" xfId="231" applyNumberFormat="1" applyFont="1" applyFill="1" applyBorder="1" applyAlignment="1" applyProtection="1">
      <alignment vertical="center" wrapText="1"/>
      <protection locked="0"/>
    </xf>
    <xf numFmtId="168" fontId="109" fillId="45" borderId="39" xfId="231" applyNumberFormat="1" applyFont="1" applyFill="1" applyBorder="1" applyAlignment="1" applyProtection="1">
      <alignment vertical="center" wrapText="1"/>
      <protection locked="0"/>
    </xf>
    <xf numFmtId="168" fontId="109" fillId="45" borderId="25" xfId="231" applyNumberFormat="1" applyFont="1" applyFill="1" applyBorder="1" applyAlignment="1" applyProtection="1">
      <alignment vertical="center" wrapText="1"/>
      <protection locked="0"/>
    </xf>
    <xf numFmtId="168" fontId="107" fillId="44" borderId="33" xfId="231" applyNumberFormat="1" applyFont="1" applyFill="1" applyBorder="1" applyAlignment="1">
      <alignment vertical="center" wrapText="1"/>
    </xf>
    <xf numFmtId="168" fontId="107" fillId="36" borderId="26" xfId="231" applyNumberFormat="1" applyFont="1" applyFill="1" applyBorder="1" applyAlignment="1">
      <alignment horizontal="center"/>
    </xf>
    <xf numFmtId="168" fontId="107" fillId="0" borderId="40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/>
    <xf numFmtId="168" fontId="107" fillId="46" borderId="28" xfId="231" applyNumberFormat="1" applyFont="1" applyFill="1" applyBorder="1" applyAlignment="1"/>
    <xf numFmtId="168" fontId="107" fillId="44" borderId="40" xfId="231" applyNumberFormat="1" applyFont="1" applyFill="1" applyBorder="1" applyAlignment="1"/>
    <xf numFmtId="168" fontId="107" fillId="44" borderId="3" xfId="231" applyNumberFormat="1" applyFont="1" applyFill="1" applyBorder="1" applyAlignment="1"/>
    <xf numFmtId="168" fontId="107" fillId="0" borderId="28" xfId="231" applyNumberFormat="1" applyFont="1" applyBorder="1" applyAlignment="1" applyProtection="1">
      <alignment vertical="center"/>
      <protection locked="0"/>
    </xf>
    <xf numFmtId="168" fontId="107" fillId="36" borderId="28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4" borderId="27" xfId="231" applyNumberFormat="1" applyFont="1" applyFill="1" applyBorder="1" applyAlignment="1">
      <alignment vertical="center"/>
    </xf>
    <xf numFmtId="168" fontId="107" fillId="0" borderId="40" xfId="231" applyNumberFormat="1" applyFont="1" applyFill="1" applyBorder="1" applyAlignment="1">
      <alignment vertical="center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0" borderId="40" xfId="231" applyNumberFormat="1" applyFont="1" applyFill="1" applyBorder="1" applyAlignment="1">
      <alignment horizontal="center" vertical="center"/>
    </xf>
    <xf numFmtId="168" fontId="107" fillId="46" borderId="26" xfId="231" applyNumberFormat="1" applyFont="1" applyFill="1" applyBorder="1"/>
    <xf numFmtId="168" fontId="107" fillId="46" borderId="28" xfId="231" applyNumberFormat="1" applyFont="1" applyFill="1" applyBorder="1"/>
    <xf numFmtId="168" fontId="107" fillId="46" borderId="29" xfId="231" applyNumberFormat="1" applyFont="1" applyFill="1" applyBorder="1"/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40" xfId="231" applyNumberFormat="1" applyFont="1" applyBorder="1" applyAlignment="1" applyProtection="1">
      <alignment vertical="center" wrapText="1"/>
      <protection locked="0"/>
    </xf>
    <xf numFmtId="168" fontId="107" fillId="0" borderId="41" xfId="231" applyNumberFormat="1" applyFont="1" applyBorder="1" applyAlignment="1" applyProtection="1">
      <alignment vertical="center" wrapText="1"/>
      <protection locked="0"/>
    </xf>
    <xf numFmtId="168" fontId="107" fillId="0" borderId="31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42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44" borderId="26" xfId="231" applyNumberFormat="1" applyFont="1" applyFill="1" applyBorder="1" applyAlignment="1">
      <alignment wrapText="1"/>
    </xf>
    <xf numFmtId="168" fontId="107" fillId="44" borderId="28" xfId="231" applyNumberFormat="1" applyFont="1" applyFill="1" applyBorder="1" applyAlignment="1">
      <alignment wrapText="1"/>
    </xf>
    <xf numFmtId="168" fontId="107" fillId="44" borderId="29" xfId="231" applyNumberFormat="1" applyFont="1" applyFill="1" applyBorder="1" applyAlignment="1">
      <alignment wrapText="1"/>
    </xf>
    <xf numFmtId="168" fontId="107" fillId="44" borderId="30" xfId="231" applyNumberFormat="1" applyFont="1" applyFill="1" applyBorder="1" applyAlignment="1">
      <alignment wrapText="1"/>
    </xf>
    <xf numFmtId="168" fontId="107" fillId="44" borderId="40" xfId="231" applyNumberFormat="1" applyFont="1" applyFill="1" applyBorder="1" applyAlignment="1">
      <alignment wrapText="1"/>
    </xf>
    <xf numFmtId="168" fontId="107" fillId="44" borderId="41" xfId="231" applyNumberFormat="1" applyFont="1" applyFill="1" applyBorder="1" applyAlignment="1">
      <alignment wrapText="1"/>
    </xf>
    <xf numFmtId="168" fontId="107" fillId="44" borderId="32" xfId="231" applyNumberFormat="1" applyFont="1" applyFill="1" applyBorder="1" applyAlignment="1">
      <alignment wrapText="1"/>
    </xf>
    <xf numFmtId="168" fontId="107" fillId="44" borderId="3" xfId="231" applyNumberFormat="1" applyFont="1" applyFill="1" applyBorder="1" applyAlignment="1">
      <alignment wrapText="1"/>
    </xf>
    <xf numFmtId="168" fontId="107" fillId="44" borderId="43" xfId="231" applyNumberFormat="1" applyFont="1" applyFill="1" applyBorder="1" applyAlignment="1">
      <alignment wrapText="1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36" borderId="26" xfId="231" applyNumberFormat="1" applyFont="1" applyFill="1" applyBorder="1" applyAlignment="1">
      <alignment wrapText="1"/>
    </xf>
    <xf numFmtId="168" fontId="107" fillId="36" borderId="28" xfId="231" applyNumberFormat="1" applyFont="1" applyFill="1" applyBorder="1" applyAlignment="1">
      <alignment wrapText="1"/>
    </xf>
    <xf numFmtId="168" fontId="107" fillId="36" borderId="29" xfId="231" applyNumberFormat="1" applyFont="1" applyFill="1" applyBorder="1" applyAlignment="1">
      <alignment wrapText="1"/>
    </xf>
    <xf numFmtId="168" fontId="107" fillId="44" borderId="26" xfId="231" applyNumberFormat="1" applyFont="1" applyFill="1" applyBorder="1" applyAlignment="1">
      <alignment vertical="center" wrapText="1"/>
    </xf>
    <xf numFmtId="168" fontId="107" fillId="44" borderId="28" xfId="231" applyNumberFormat="1" applyFont="1" applyFill="1" applyBorder="1" applyAlignment="1">
      <alignment vertical="center" wrapText="1"/>
    </xf>
    <xf numFmtId="168" fontId="107" fillId="44" borderId="29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30" xfId="231" applyNumberFormat="1" applyFont="1" applyFill="1" applyBorder="1" applyAlignment="1">
      <alignment vertical="center" wrapText="1"/>
    </xf>
    <xf numFmtId="168" fontId="107" fillId="0" borderId="40" xfId="231" applyNumberFormat="1" applyFont="1" applyFill="1" applyBorder="1" applyAlignment="1">
      <alignment vertical="center" wrapText="1"/>
    </xf>
    <xf numFmtId="168" fontId="107" fillId="0" borderId="41" xfId="231" applyNumberFormat="1" applyFont="1" applyFill="1" applyBorder="1" applyAlignment="1">
      <alignment vertical="center" wrapText="1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9" fillId="45" borderId="44" xfId="231" applyNumberFormat="1" applyFont="1" applyFill="1" applyBorder="1" applyAlignment="1" applyProtection="1">
      <alignment vertical="center" wrapText="1"/>
      <protection locked="0"/>
    </xf>
    <xf numFmtId="168" fontId="107" fillId="47" borderId="31" xfId="388" applyNumberFormat="1" applyFont="1" applyFill="1" applyBorder="1"/>
    <xf numFmtId="168" fontId="107" fillId="47" borderId="13" xfId="388" applyNumberFormat="1" applyFont="1" applyFill="1" applyBorder="1"/>
    <xf numFmtId="168" fontId="107" fillId="47" borderId="42" xfId="388" applyNumberFormat="1" applyFont="1" applyFill="1" applyBorder="1"/>
    <xf numFmtId="168" fontId="107" fillId="47" borderId="30" xfId="388" applyNumberFormat="1" applyFont="1" applyFill="1" applyBorder="1"/>
    <xf numFmtId="168" fontId="107" fillId="47" borderId="40" xfId="388" applyNumberFormat="1" applyFont="1" applyFill="1" applyBorder="1"/>
    <xf numFmtId="168" fontId="107" fillId="47" borderId="41" xfId="388" applyNumberFormat="1" applyFont="1" applyFill="1" applyBorder="1"/>
    <xf numFmtId="168" fontId="107" fillId="47" borderId="32" xfId="388" applyNumberFormat="1" applyFont="1" applyFill="1" applyBorder="1"/>
    <xf numFmtId="168" fontId="107" fillId="47" borderId="3" xfId="388" applyNumberFormat="1" applyFont="1" applyFill="1" applyBorder="1"/>
    <xf numFmtId="168" fontId="107" fillId="47" borderId="43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5" xfId="319" applyFont="1" applyFill="1" applyBorder="1" applyAlignment="1">
      <alignment horizontal="center" vertical="center" wrapText="1"/>
    </xf>
    <xf numFmtId="0" fontId="3" fillId="0" borderId="46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3" fillId="0" borderId="0" xfId="319" applyFont="1" applyFill="1" applyAlignment="1">
      <alignment vertical="center"/>
    </xf>
    <xf numFmtId="0" fontId="4" fillId="0" borderId="47" xfId="386" applyNumberFormat="1" applyFont="1" applyFill="1" applyBorder="1" applyAlignment="1">
      <alignment horizontal="center" vertical="center"/>
    </xf>
    <xf numFmtId="168" fontId="4" fillId="36" borderId="48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49" xfId="386" applyNumberFormat="1" applyFont="1" applyFill="1" applyBorder="1" applyAlignment="1">
      <alignment horizontal="center" vertical="center"/>
    </xf>
    <xf numFmtId="168" fontId="4" fillId="36" borderId="50" xfId="145" applyNumberFormat="1" applyFont="1" applyFill="1" applyBorder="1" applyAlignment="1">
      <alignment horizontal="right"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110" fillId="36" borderId="52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110" fillId="36" borderId="52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3" xfId="319" applyFont="1" applyFill="1" applyBorder="1" applyAlignment="1">
      <alignment horizontal="center" vertical="center"/>
    </xf>
    <xf numFmtId="0" fontId="110" fillId="36" borderId="53" xfId="319" applyFont="1" applyFill="1" applyBorder="1" applyAlignment="1">
      <alignment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55" xfId="319" applyFont="1" applyFill="1" applyBorder="1" applyAlignment="1">
      <alignment horizontal="center" vertical="top"/>
    </xf>
    <xf numFmtId="0" fontId="3" fillId="0" borderId="56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47" xfId="319" applyFont="1" applyBorder="1" applyAlignment="1">
      <alignment horizontal="center" vertical="center"/>
    </xf>
    <xf numFmtId="0" fontId="4" fillId="0" borderId="49" xfId="319" applyFont="1" applyBorder="1" applyAlignment="1">
      <alignment horizontal="center" vertical="center"/>
    </xf>
    <xf numFmtId="49" fontId="4" fillId="0" borderId="51" xfId="319" applyNumberFormat="1" applyFont="1" applyBorder="1" applyAlignment="1">
      <alignment horizontal="center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0" borderId="49" xfId="319" applyFont="1" applyFill="1" applyBorder="1" applyAlignment="1">
      <alignment horizontal="center" vertical="center"/>
    </xf>
    <xf numFmtId="49" fontId="4" fillId="0" borderId="57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8" fontId="3" fillId="0" borderId="0" xfId="319" applyNumberFormat="1" applyFont="1" applyFill="1" applyBorder="1"/>
    <xf numFmtId="0" fontId="115" fillId="0" borderId="0" xfId="319" applyFont="1" applyFill="1" applyAlignment="1">
      <alignment vertical="center"/>
    </xf>
    <xf numFmtId="0" fontId="115" fillId="0" borderId="0" xfId="319" applyFont="1" applyFill="1" applyBorder="1"/>
    <xf numFmtId="168" fontId="115" fillId="0" borderId="0" xfId="319" applyNumberFormat="1" applyFont="1" applyFill="1" applyBorder="1"/>
    <xf numFmtId="0" fontId="115" fillId="0" borderId="0" xfId="319" applyFont="1" applyFill="1"/>
    <xf numFmtId="168" fontId="4" fillId="0" borderId="0" xfId="319" applyNumberFormat="1" applyFont="1" applyFill="1" applyAlignment="1">
      <alignment vertical="center"/>
    </xf>
    <xf numFmtId="168" fontId="3" fillId="0" borderId="0" xfId="319" applyNumberFormat="1" applyFont="1" applyFill="1" applyAlignment="1">
      <alignment vertical="center"/>
    </xf>
    <xf numFmtId="168" fontId="3" fillId="0" borderId="0" xfId="0" applyNumberFormat="1" applyFont="1" applyAlignment="1">
      <alignment vertical="center"/>
    </xf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vertical="center"/>
    </xf>
    <xf numFmtId="168" fontId="110" fillId="36" borderId="58" xfId="145" applyNumberFormat="1" applyFont="1" applyFill="1" applyBorder="1" applyAlignment="1">
      <alignment horizontal="right" vertical="center"/>
    </xf>
    <xf numFmtId="168" fontId="110" fillId="36" borderId="50" xfId="145" applyNumberFormat="1" applyFont="1" applyFill="1" applyBorder="1" applyAlignment="1">
      <alignment horizontal="right" vertical="center"/>
    </xf>
    <xf numFmtId="168" fontId="110" fillId="36" borderId="59" xfId="145" applyNumberFormat="1" applyFont="1" applyFill="1" applyBorder="1" applyAlignment="1">
      <alignment horizontal="right" vertical="center"/>
    </xf>
    <xf numFmtId="168" fontId="4" fillId="36" borderId="50" xfId="132" applyNumberFormat="1" applyFont="1" applyFill="1" applyBorder="1" applyAlignment="1">
      <alignment horizontal="right" vertical="center"/>
    </xf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0" borderId="40" xfId="231" applyNumberFormat="1" applyFont="1" applyBorder="1" applyAlignment="1" applyProtection="1">
      <alignment horizontal="center" vertical="center"/>
      <protection locked="0"/>
    </xf>
    <xf numFmtId="168" fontId="107" fillId="0" borderId="31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2" xfId="231" applyNumberFormat="1" applyFont="1" applyFill="1" applyBorder="1" applyAlignment="1">
      <alignment vertical="center"/>
    </xf>
    <xf numFmtId="168" fontId="107" fillId="44" borderId="26" xfId="231" applyNumberFormat="1" applyFont="1" applyFill="1" applyBorder="1" applyAlignment="1"/>
    <xf numFmtId="168" fontId="107" fillId="44" borderId="28" xfId="231" applyNumberFormat="1" applyFont="1" applyFill="1" applyBorder="1" applyAlignment="1">
      <alignment horizontal="center"/>
    </xf>
    <xf numFmtId="168" fontId="107" fillId="46" borderId="26" xfId="231" applyNumberFormat="1" applyFont="1" applyFill="1" applyBorder="1" applyAlignment="1"/>
    <xf numFmtId="168" fontId="107" fillId="46" borderId="29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40" xfId="231" applyNumberFormat="1" applyFont="1" applyFill="1" applyBorder="1" applyAlignment="1">
      <alignment horizontal="center"/>
    </xf>
    <xf numFmtId="168" fontId="107" fillId="44" borderId="32" xfId="231" applyNumberFormat="1" applyFont="1" applyFill="1" applyBorder="1" applyAlignment="1"/>
    <xf numFmtId="168" fontId="107" fillId="44" borderId="3" xfId="231" applyNumberFormat="1" applyFont="1" applyFill="1" applyBorder="1" applyAlignment="1">
      <alignment horizontal="center"/>
    </xf>
    <xf numFmtId="168" fontId="107" fillId="0" borderId="26" xfId="231" applyNumberFormat="1" applyFont="1" applyBorder="1" applyAlignment="1" applyProtection="1">
      <alignment vertical="center"/>
      <protection locked="0"/>
    </xf>
    <xf numFmtId="168" fontId="107" fillId="0" borderId="28" xfId="231" applyNumberFormat="1" applyFont="1" applyBorder="1" applyAlignment="1" applyProtection="1">
      <alignment horizontal="center" vertical="center"/>
      <protection locked="0"/>
    </xf>
    <xf numFmtId="168" fontId="107" fillId="47" borderId="3" xfId="388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/>
    <xf numFmtId="168" fontId="107" fillId="36" borderId="29" xfId="231" applyNumberFormat="1" applyFont="1" applyFill="1" applyBorder="1" applyAlignment="1"/>
    <xf numFmtId="168" fontId="107" fillId="47" borderId="13" xfId="388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4" borderId="33" xfId="231" applyNumberFormat="1" applyFont="1" applyFill="1" applyBorder="1" applyAlignment="1">
      <alignment vertical="center"/>
    </xf>
    <xf numFmtId="168" fontId="107" fillId="44" borderId="39" xfId="231" applyNumberFormat="1" applyFont="1" applyFill="1" applyBorder="1" applyAlignment="1">
      <alignment vertical="center" wrapText="1"/>
    </xf>
    <xf numFmtId="168" fontId="107" fillId="44" borderId="27" xfId="231" applyNumberFormat="1" applyFont="1" applyFill="1" applyBorder="1" applyAlignment="1">
      <alignment horizontal="center" vertical="center"/>
    </xf>
    <xf numFmtId="168" fontId="107" fillId="47" borderId="40" xfId="388" applyNumberFormat="1" applyFont="1" applyFill="1" applyBorder="1" applyAlignment="1">
      <alignment horizontal="center"/>
    </xf>
    <xf numFmtId="168" fontId="107" fillId="44" borderId="26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horizontal="center" vertical="center"/>
    </xf>
    <xf numFmtId="168" fontId="107" fillId="0" borderId="30" xfId="231" applyNumberFormat="1" applyFont="1" applyFill="1" applyBorder="1" applyAlignment="1">
      <alignment vertical="center"/>
    </xf>
    <xf numFmtId="168" fontId="109" fillId="45" borderId="60" xfId="231" applyNumberFormat="1" applyFont="1" applyFill="1" applyBorder="1" applyAlignment="1" applyProtection="1">
      <alignment vertical="center" wrapText="1"/>
      <protection locked="0"/>
    </xf>
    <xf numFmtId="0" fontId="3" fillId="0" borderId="55" xfId="319" applyFont="1" applyBorder="1" applyAlignment="1">
      <alignment horizontal="center" vertical="top" wrapText="1"/>
    </xf>
    <xf numFmtId="0" fontId="3" fillId="0" borderId="56" xfId="319" applyFont="1" applyBorder="1" applyAlignment="1">
      <alignment vertical="top"/>
    </xf>
    <xf numFmtId="0" fontId="3" fillId="0" borderId="46" xfId="319" applyFont="1" applyBorder="1" applyAlignment="1">
      <alignment horizontal="center" vertical="top" wrapText="1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vertical="top"/>
    </xf>
    <xf numFmtId="0" fontId="3" fillId="0" borderId="0" xfId="319" applyFont="1" applyAlignment="1">
      <alignment horizontal="center" vertical="top" wrapText="1"/>
    </xf>
    <xf numFmtId="0" fontId="4" fillId="0" borderId="61" xfId="319" applyFont="1" applyBorder="1" applyAlignment="1">
      <alignment horizontal="center" vertical="center"/>
    </xf>
    <xf numFmtId="0" fontId="4" fillId="0" borderId="62" xfId="386" applyFont="1" applyBorder="1" applyAlignment="1">
      <alignment horizontal="left" vertical="center"/>
    </xf>
    <xf numFmtId="168" fontId="4" fillId="36" borderId="48" xfId="132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4" fillId="0" borderId="63" xfId="386" applyFont="1" applyBorder="1" applyAlignment="1">
      <alignment horizontal="left" vertical="center"/>
    </xf>
    <xf numFmtId="0" fontId="4" fillId="0" borderId="63" xfId="386" applyFont="1" applyBorder="1" applyAlignment="1">
      <alignment horizontal="left" vertical="center" wrapText="1"/>
    </xf>
    <xf numFmtId="0" fontId="4" fillId="0" borderId="63" xfId="386" applyFont="1" applyBorder="1" applyAlignment="1">
      <alignment vertical="center" wrapText="1"/>
    </xf>
    <xf numFmtId="0" fontId="4" fillId="0" borderId="63" xfId="319" applyFont="1" applyBorder="1" applyAlignment="1">
      <alignment horizontal="left" vertical="center"/>
    </xf>
    <xf numFmtId="0" fontId="19" fillId="36" borderId="52" xfId="319" applyFont="1" applyFill="1" applyBorder="1"/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62" xfId="319" applyFont="1" applyBorder="1" applyAlignment="1">
      <alignment vertical="center"/>
    </xf>
    <xf numFmtId="0" fontId="4" fillId="0" borderId="63" xfId="319" applyFont="1" applyBorder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8" fontId="3" fillId="36" borderId="62" xfId="132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3" xfId="575" applyFont="1" applyBorder="1" applyAlignment="1">
      <alignment horizontal="left" vertical="center"/>
    </xf>
    <xf numFmtId="168" fontId="3" fillId="36" borderId="63" xfId="132" applyNumberFormat="1" applyFont="1" applyFill="1" applyBorder="1" applyAlignment="1">
      <alignment horizontal="right" vertical="center"/>
    </xf>
    <xf numFmtId="0" fontId="3" fillId="0" borderId="63" xfId="386" applyFont="1" applyBorder="1" applyAlignment="1">
      <alignment horizontal="left" vertical="center"/>
    </xf>
    <xf numFmtId="0" fontId="3" fillId="0" borderId="63" xfId="386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168" fontId="4" fillId="36" borderId="63" xfId="132" applyNumberFormat="1" applyFont="1" applyFill="1" applyBorder="1" applyAlignment="1">
      <alignment horizontal="right" vertical="center"/>
    </xf>
    <xf numFmtId="0" fontId="4" fillId="36" borderId="52" xfId="386" applyFont="1" applyFill="1" applyBorder="1" applyAlignment="1">
      <alignment horizontal="center" vertical="center"/>
    </xf>
    <xf numFmtId="0" fontId="4" fillId="36" borderId="52" xfId="386" applyFont="1" applyFill="1" applyBorder="1" applyAlignment="1">
      <alignment vertical="center"/>
    </xf>
    <xf numFmtId="168" fontId="4" fillId="36" borderId="64" xfId="13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168" fontId="4" fillId="0" borderId="0" xfId="132" applyNumberFormat="1" applyFont="1" applyFill="1" applyBorder="1" applyAlignment="1">
      <alignment horizontal="right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56" xfId="386" applyFont="1" applyFill="1" applyBorder="1" applyAlignment="1">
      <alignment vertical="center"/>
    </xf>
    <xf numFmtId="168" fontId="4" fillId="36" borderId="56" xfId="132" applyNumberFormat="1" applyFont="1" applyFill="1" applyBorder="1" applyAlignment="1">
      <alignment horizontal="right" vertical="center"/>
    </xf>
    <xf numFmtId="0" fontId="3" fillId="0" borderId="62" xfId="575" applyFont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64" xfId="386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4" xfId="386" applyFont="1" applyBorder="1" applyAlignment="1">
      <alignment horizontal="left" vertical="center"/>
    </xf>
    <xf numFmtId="168" fontId="3" fillId="36" borderId="64" xfId="13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8" fontId="3" fillId="0" borderId="0" xfId="132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168" fontId="4" fillId="36" borderId="62" xfId="132" applyNumberFormat="1" applyFont="1" applyFill="1" applyBorder="1" applyAlignment="1">
      <alignment horizontal="right" vertical="center"/>
    </xf>
    <xf numFmtId="0" fontId="3" fillId="36" borderId="65" xfId="0" applyFont="1" applyFill="1" applyBorder="1" applyAlignment="1">
      <alignment horizontal="center" vertical="center" textRotation="90" wrapText="1"/>
    </xf>
    <xf numFmtId="168" fontId="109" fillId="46" borderId="66" xfId="231" applyNumberFormat="1" applyFont="1" applyFill="1" applyBorder="1" applyAlignment="1">
      <alignment wrapText="1"/>
    </xf>
    <xf numFmtId="2" fontId="3" fillId="0" borderId="67" xfId="319" applyNumberFormat="1" applyFont="1" applyBorder="1" applyAlignment="1">
      <alignment vertical="center" wrapText="1"/>
    </xf>
    <xf numFmtId="2" fontId="3" fillId="0" borderId="68" xfId="319" applyNumberFormat="1" applyFont="1" applyBorder="1" applyAlignment="1">
      <alignment vertical="center" wrapText="1"/>
    </xf>
    <xf numFmtId="2" fontId="3" fillId="0" borderId="69" xfId="319" applyNumberFormat="1" applyFont="1" applyBorder="1" applyAlignment="1">
      <alignment vertical="center" wrapText="1"/>
    </xf>
    <xf numFmtId="0" fontId="3" fillId="47" borderId="67" xfId="380" applyFont="1" applyFill="1" applyBorder="1" applyAlignment="1">
      <alignment vertical="center" wrapText="1"/>
    </xf>
    <xf numFmtId="2" fontId="3" fillId="47" borderId="69" xfId="380" applyNumberFormat="1" applyFont="1" applyFill="1" applyBorder="1" applyAlignment="1">
      <alignment vertical="center" wrapText="1"/>
    </xf>
    <xf numFmtId="0" fontId="3" fillId="47" borderId="69" xfId="380" applyFont="1" applyFill="1" applyBorder="1" applyAlignment="1">
      <alignment vertical="center" wrapText="1"/>
    </xf>
    <xf numFmtId="0" fontId="3" fillId="47" borderId="68" xfId="380" applyFont="1" applyFill="1" applyBorder="1" applyAlignment="1">
      <alignment vertical="center" wrapText="1"/>
    </xf>
    <xf numFmtId="168" fontId="109" fillId="46" borderId="70" xfId="231" applyNumberFormat="1" applyFont="1" applyFill="1" applyBorder="1" applyAlignment="1">
      <alignment wrapText="1"/>
    </xf>
    <xf numFmtId="2" fontId="3" fillId="47" borderId="67" xfId="380" applyNumberFormat="1" applyFont="1" applyFill="1" applyBorder="1" applyAlignment="1">
      <alignment vertical="center" wrapText="1"/>
    </xf>
    <xf numFmtId="0" fontId="3" fillId="47" borderId="67" xfId="380" applyFont="1" applyFill="1" applyBorder="1" applyAlignment="1">
      <alignment wrapText="1"/>
    </xf>
    <xf numFmtId="0" fontId="3" fillId="47" borderId="69" xfId="380" applyFont="1" applyFill="1" applyBorder="1" applyAlignment="1">
      <alignment wrapText="1"/>
    </xf>
    <xf numFmtId="0" fontId="3" fillId="47" borderId="67" xfId="380" applyFont="1" applyFill="1" applyBorder="1" applyAlignment="1">
      <alignment horizontal="left" wrapText="1"/>
    </xf>
    <xf numFmtId="0" fontId="3" fillId="0" borderId="68" xfId="380" applyFont="1" applyBorder="1" applyAlignment="1">
      <alignment wrapText="1"/>
    </xf>
    <xf numFmtId="0" fontId="3" fillId="0" borderId="69" xfId="380" applyFont="1" applyBorder="1" applyAlignment="1">
      <alignment wrapText="1"/>
    </xf>
    <xf numFmtId="168" fontId="4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168" fontId="115" fillId="0" borderId="0" xfId="319" applyNumberFormat="1" applyFont="1" applyFill="1" applyBorder="1" applyAlignment="1" applyProtection="1">
      <alignment horizontal="left"/>
      <protection locked="0"/>
    </xf>
    <xf numFmtId="0" fontId="115" fillId="0" borderId="0" xfId="319" applyFont="1" applyFill="1" applyBorder="1" applyAlignment="1" applyProtection="1">
      <alignment horizontal="left"/>
      <protection locked="0"/>
    </xf>
    <xf numFmtId="168" fontId="115" fillId="0" borderId="0" xfId="319" applyNumberFormat="1" applyFont="1" applyFill="1" applyBorder="1" applyAlignment="1" applyProtection="1">
      <alignment horizontal="center" vertical="center"/>
      <protection locked="0"/>
    </xf>
    <xf numFmtId="0" fontId="115" fillId="0" borderId="0" xfId="319" applyFont="1" applyFill="1" applyBorder="1" applyAlignment="1" applyProtection="1">
      <alignment horizontal="center" vertical="center"/>
      <protection locked="0"/>
    </xf>
    <xf numFmtId="0" fontId="3" fillId="0" borderId="0" xfId="319" applyFont="1" applyFill="1" applyBorder="1" applyAlignment="1" applyProtection="1">
      <alignment horizontal="left"/>
      <protection locked="0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4" fillId="0" borderId="0" xfId="0" applyFont="1" applyFill="1" applyAlignment="1">
      <alignment horizontal="left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37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113" fillId="0" borderId="0" xfId="319" applyFont="1" applyFill="1" applyAlignment="1">
      <alignment horizontal="right"/>
    </xf>
    <xf numFmtId="0" fontId="4" fillId="49" borderId="71" xfId="388" applyFont="1" applyFill="1" applyBorder="1" applyAlignment="1">
      <alignment horizontal="center" vertical="center" textRotation="90"/>
    </xf>
    <xf numFmtId="0" fontId="4" fillId="49" borderId="33" xfId="388" applyFont="1" applyFill="1" applyBorder="1" applyAlignment="1">
      <alignment horizontal="center" vertical="center" textRotation="90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73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49" borderId="76" xfId="0" applyFont="1" applyFill="1" applyBorder="1" applyAlignment="1">
      <alignment horizontal="center" vertical="center" wrapText="1"/>
    </xf>
    <xf numFmtId="0" fontId="4" fillId="48" borderId="37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77" xfId="0" applyFont="1" applyFill="1" applyBorder="1" applyAlignment="1">
      <alignment horizontal="center" vertical="center" textRotation="90" wrapText="1"/>
    </xf>
    <xf numFmtId="0" fontId="4" fillId="36" borderId="78" xfId="388" applyFont="1" applyFill="1" applyBorder="1" applyAlignment="1">
      <alignment horizontal="center" vertical="center" wrapText="1"/>
    </xf>
    <xf numFmtId="0" fontId="4" fillId="36" borderId="6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36" borderId="37" xfId="0" applyNumberFormat="1" applyFont="1" applyFill="1" applyBorder="1" applyAlignment="1" applyProtection="1">
      <alignment horizontal="center" vertical="center" wrapText="1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49" borderId="76" xfId="0" applyNumberFormat="1" applyFont="1" applyFill="1" applyBorder="1" applyAlignment="1" applyProtection="1">
      <alignment horizontal="center" vertical="center" wrapText="1"/>
    </xf>
    <xf numFmtId="0" fontId="107" fillId="36" borderId="42" xfId="0" applyFont="1" applyFill="1" applyBorder="1" applyAlignment="1" applyProtection="1">
      <alignment horizontal="center" vertical="center" textRotation="90" wrapText="1"/>
    </xf>
    <xf numFmtId="0" fontId="107" fillId="36" borderId="79" xfId="0" applyFont="1" applyFill="1" applyBorder="1" applyAlignment="1" applyProtection="1">
      <alignment horizontal="center" vertical="center" textRotation="90" wrapText="1"/>
    </xf>
    <xf numFmtId="0" fontId="4" fillId="36" borderId="75" xfId="0" applyNumberFormat="1" applyFont="1" applyFill="1" applyBorder="1" applyAlignment="1" applyProtection="1">
      <alignment horizontal="center" vertical="center" wrapText="1"/>
    </xf>
    <xf numFmtId="0" fontId="107" fillId="36" borderId="31" xfId="0" applyFont="1" applyFill="1" applyBorder="1" applyAlignment="1" applyProtection="1">
      <alignment horizontal="center" vertical="center" textRotation="90" wrapText="1"/>
    </xf>
    <xf numFmtId="0" fontId="107" fillId="36" borderId="65" xfId="0" applyFont="1" applyFill="1" applyBorder="1" applyAlignment="1" applyProtection="1">
      <alignment horizontal="center" vertical="center" textRotation="90" wrapText="1"/>
    </xf>
    <xf numFmtId="0" fontId="107" fillId="36" borderId="42" xfId="0" applyFont="1" applyFill="1" applyBorder="1" applyAlignment="1">
      <alignment horizontal="center" vertical="center" textRotation="90" wrapText="1"/>
    </xf>
    <xf numFmtId="0" fontId="107" fillId="36" borderId="79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G59"/>
  <sheetViews>
    <sheetView showGridLines="0" zoomScale="90" zoomScaleNormal="90" workbookViewId="0">
      <pane ySplit="7" topLeftCell="A37" activePane="bottomLeft" state="frozen"/>
      <selection pane="bottomLeft" activeCell="E47" sqref="E47:E49"/>
    </sheetView>
  </sheetViews>
  <sheetFormatPr defaultColWidth="9.109375" defaultRowHeight="13.8"/>
  <cols>
    <col min="1" max="1" width="2" style="85" customWidth="1"/>
    <col min="2" max="2" width="11" style="85" customWidth="1"/>
    <col min="3" max="3" width="5.109375" style="85" customWidth="1"/>
    <col min="4" max="4" width="73.6640625" style="85" customWidth="1"/>
    <col min="5" max="5" width="16.109375" style="85" customWidth="1"/>
    <col min="6" max="6" width="12.88671875" style="85" customWidth="1"/>
    <col min="7" max="7" width="10.5546875" style="85" bestFit="1" customWidth="1"/>
    <col min="8" max="16384" width="9.109375" style="85"/>
  </cols>
  <sheetData>
    <row r="2" spans="2:7" s="132" customFormat="1">
      <c r="B2" s="134" t="s">
        <v>244</v>
      </c>
      <c r="C2" s="134"/>
      <c r="D2" s="128"/>
      <c r="E2" s="133" t="s">
        <v>237</v>
      </c>
    </row>
    <row r="3" spans="2:7" s="132" customFormat="1">
      <c r="B3" s="256" t="s">
        <v>246</v>
      </c>
      <c r="C3" s="256"/>
      <c r="D3" s="256"/>
      <c r="E3" s="256"/>
    </row>
    <row r="4" spans="2:7">
      <c r="B4" s="86"/>
      <c r="C4" s="86"/>
    </row>
    <row r="5" spans="2:7" ht="18" customHeight="1">
      <c r="B5" s="87"/>
      <c r="C5" s="257" t="s">
        <v>84</v>
      </c>
      <c r="D5" s="258"/>
      <c r="E5" s="258"/>
    </row>
    <row r="6" spans="2:7" ht="14.4" thickBot="1">
      <c r="E6" s="110" t="s">
        <v>85</v>
      </c>
    </row>
    <row r="7" spans="2:7" s="90" customFormat="1" ht="28.2" thickBot="1">
      <c r="B7" s="88" t="s">
        <v>86</v>
      </c>
      <c r="C7" s="179" t="s">
        <v>87</v>
      </c>
      <c r="D7" s="180"/>
      <c r="E7" s="181" t="s">
        <v>88</v>
      </c>
    </row>
    <row r="8" spans="2:7" s="90" customFormat="1" ht="6" customHeight="1">
      <c r="C8" s="182"/>
      <c r="D8" s="183"/>
      <c r="E8" s="184"/>
    </row>
    <row r="9" spans="2:7" s="91" customFormat="1" ht="14.4" customHeight="1" thickBot="1">
      <c r="C9" s="250" t="s">
        <v>89</v>
      </c>
      <c r="D9" s="250"/>
      <c r="E9" s="250"/>
    </row>
    <row r="10" spans="2:7" s="94" customFormat="1" ht="15" customHeight="1">
      <c r="B10" s="92" t="s">
        <v>90</v>
      </c>
      <c r="C10" s="185">
        <v>1</v>
      </c>
      <c r="D10" s="186" t="s">
        <v>241</v>
      </c>
      <c r="E10" s="187">
        <v>448974.83999999997</v>
      </c>
      <c r="G10" s="140"/>
    </row>
    <row r="11" spans="2:7" s="94" customFormat="1" ht="15" customHeight="1">
      <c r="B11" s="95" t="s">
        <v>91</v>
      </c>
      <c r="C11" s="188">
        <v>2</v>
      </c>
      <c r="D11" s="189" t="s">
        <v>92</v>
      </c>
      <c r="E11" s="148">
        <v>10064612.303544426</v>
      </c>
      <c r="G11" s="140"/>
    </row>
    <row r="12" spans="2:7" s="94" customFormat="1" ht="15" customHeight="1">
      <c r="B12" s="95" t="s">
        <v>93</v>
      </c>
      <c r="C12" s="188">
        <v>3</v>
      </c>
      <c r="D12" s="189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188">
        <v>4</v>
      </c>
      <c r="D13" s="190" t="s">
        <v>96</v>
      </c>
      <c r="E13" s="148">
        <v>300230.16739726026</v>
      </c>
      <c r="G13" s="140"/>
    </row>
    <row r="14" spans="2:7" s="94" customFormat="1" ht="27.6">
      <c r="B14" s="95" t="s">
        <v>97</v>
      </c>
      <c r="C14" s="188">
        <v>5</v>
      </c>
      <c r="D14" s="191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188">
        <v>6</v>
      </c>
      <c r="D15" s="190" t="s">
        <v>100</v>
      </c>
      <c r="E15" s="148">
        <v>5278107.3252346786</v>
      </c>
      <c r="G15" s="140"/>
    </row>
    <row r="16" spans="2:7" s="94" customFormat="1" ht="15" customHeight="1">
      <c r="B16" s="95" t="s">
        <v>101</v>
      </c>
      <c r="C16" s="188">
        <v>7</v>
      </c>
      <c r="D16" s="189" t="s">
        <v>102</v>
      </c>
      <c r="E16" s="148">
        <v>2101591.1397190443</v>
      </c>
      <c r="G16" s="140"/>
    </row>
    <row r="17" spans="2:7" s="94" customFormat="1" ht="15" customHeight="1">
      <c r="B17" s="95" t="s">
        <v>103</v>
      </c>
      <c r="C17" s="188">
        <v>8</v>
      </c>
      <c r="D17" s="190" t="s">
        <v>104</v>
      </c>
      <c r="E17" s="148"/>
      <c r="G17" s="140"/>
    </row>
    <row r="18" spans="2:7" s="94" customFormat="1" ht="15" customHeight="1">
      <c r="B18" s="95" t="s">
        <v>105</v>
      </c>
      <c r="C18" s="188">
        <v>9</v>
      </c>
      <c r="D18" s="189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188">
        <v>10</v>
      </c>
      <c r="D19" s="189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188">
        <v>11</v>
      </c>
      <c r="D20" s="189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188">
        <v>12</v>
      </c>
      <c r="D21" s="189" t="s">
        <v>112</v>
      </c>
      <c r="E21" s="148">
        <v>5926792.524583186</v>
      </c>
      <c r="G21" s="140"/>
    </row>
    <row r="22" spans="2:7" s="94" customFormat="1" ht="15" customHeight="1">
      <c r="B22" s="95" t="s">
        <v>113</v>
      </c>
      <c r="C22" s="188">
        <v>13</v>
      </c>
      <c r="D22" s="189" t="s">
        <v>114</v>
      </c>
      <c r="E22" s="148">
        <v>83870.446210113092</v>
      </c>
      <c r="G22" s="140"/>
    </row>
    <row r="23" spans="2:7" s="94" customFormat="1" ht="15" customHeight="1">
      <c r="B23" s="95" t="s">
        <v>115</v>
      </c>
      <c r="C23" s="188">
        <v>14</v>
      </c>
      <c r="D23" s="189" t="s">
        <v>116</v>
      </c>
      <c r="E23" s="148">
        <v>1704481.6441095888</v>
      </c>
      <c r="G23" s="140"/>
    </row>
    <row r="24" spans="2:7" s="94" customFormat="1" ht="15" customHeight="1">
      <c r="B24" s="95" t="s">
        <v>117</v>
      </c>
      <c r="C24" s="188">
        <v>15</v>
      </c>
      <c r="D24" s="189" t="s">
        <v>118</v>
      </c>
      <c r="E24" s="148">
        <v>0</v>
      </c>
      <c r="G24" s="140"/>
    </row>
    <row r="25" spans="2:7" s="94" customFormat="1" ht="15" customHeight="1">
      <c r="B25" s="95" t="s">
        <v>119</v>
      </c>
      <c r="C25" s="188">
        <v>16</v>
      </c>
      <c r="D25" s="189" t="s">
        <v>120</v>
      </c>
      <c r="E25" s="148">
        <v>66472.669999999984</v>
      </c>
      <c r="G25" s="140"/>
    </row>
    <row r="26" spans="2:7" s="94" customFormat="1" ht="15" customHeight="1">
      <c r="B26" s="95" t="s">
        <v>121</v>
      </c>
      <c r="C26" s="188">
        <v>17</v>
      </c>
      <c r="D26" s="189" t="s">
        <v>122</v>
      </c>
      <c r="E26" s="148">
        <v>34472.280000000042</v>
      </c>
      <c r="G26" s="140"/>
    </row>
    <row r="27" spans="2:7" s="94" customFormat="1" ht="15" customHeight="1">
      <c r="B27" s="95" t="s">
        <v>123</v>
      </c>
      <c r="C27" s="188">
        <v>18</v>
      </c>
      <c r="D27" s="192" t="s">
        <v>124</v>
      </c>
      <c r="E27" s="148">
        <v>108804.39206843291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3" t="s">
        <v>126</v>
      </c>
      <c r="E28" s="145">
        <f>SUM(E10:E27)</f>
        <v>26118409.732866734</v>
      </c>
      <c r="G28" s="140"/>
    </row>
    <row r="29" spans="2:7" s="91" customFormat="1" ht="6" customHeight="1">
      <c r="B29" s="100"/>
      <c r="C29" s="194"/>
      <c r="D29" s="195"/>
      <c r="E29" s="196"/>
      <c r="F29" s="94"/>
      <c r="G29" s="140"/>
    </row>
    <row r="30" spans="2:7" s="91" customFormat="1" ht="14.4" customHeight="1" thickBot="1">
      <c r="B30" s="100"/>
      <c r="C30" s="250" t="s">
        <v>127</v>
      </c>
      <c r="D30" s="250"/>
      <c r="E30" s="250"/>
      <c r="G30" s="140"/>
    </row>
    <row r="31" spans="2:7" s="94" customFormat="1" ht="15" customHeight="1">
      <c r="B31" s="92" t="s">
        <v>128</v>
      </c>
      <c r="C31" s="185">
        <v>20</v>
      </c>
      <c r="D31" s="197" t="s">
        <v>129</v>
      </c>
      <c r="E31" s="93">
        <v>7029982.0006188303</v>
      </c>
      <c r="G31" s="140"/>
    </row>
    <row r="32" spans="2:7" s="94" customFormat="1" ht="15" customHeight="1">
      <c r="B32" s="95" t="s">
        <v>130</v>
      </c>
      <c r="C32" s="188">
        <v>21</v>
      </c>
      <c r="D32" s="198" t="s">
        <v>131</v>
      </c>
      <c r="E32" s="96">
        <v>6455233.5592883099</v>
      </c>
      <c r="G32" s="140"/>
    </row>
    <row r="33" spans="2:7" s="94" customFormat="1" ht="15" customHeight="1">
      <c r="B33" s="95" t="s">
        <v>132</v>
      </c>
      <c r="C33" s="188">
        <v>22</v>
      </c>
      <c r="D33" s="190" t="s">
        <v>133</v>
      </c>
      <c r="E33" s="96">
        <v>82240.924000000028</v>
      </c>
      <c r="G33" s="140"/>
    </row>
    <row r="34" spans="2:7" s="94" customFormat="1" ht="15" customHeight="1">
      <c r="B34" s="95" t="s">
        <v>134</v>
      </c>
      <c r="C34" s="188">
        <v>23</v>
      </c>
      <c r="D34" s="198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8">
        <v>24</v>
      </c>
      <c r="D35" s="198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8">
        <v>25</v>
      </c>
      <c r="D36" s="198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8">
        <v>26</v>
      </c>
      <c r="D37" s="198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8">
        <v>27</v>
      </c>
      <c r="D38" s="198" t="s">
        <v>143</v>
      </c>
      <c r="E38" s="96">
        <v>470835.35072366387</v>
      </c>
      <c r="G38" s="140"/>
    </row>
    <row r="39" spans="2:7" s="94" customFormat="1" ht="15" customHeight="1">
      <c r="B39" s="95" t="s">
        <v>144</v>
      </c>
      <c r="C39" s="188">
        <v>28</v>
      </c>
      <c r="D39" s="198" t="s">
        <v>145</v>
      </c>
      <c r="E39" s="96"/>
      <c r="G39" s="140"/>
    </row>
    <row r="40" spans="2:7" s="94" customFormat="1" ht="15" customHeight="1">
      <c r="B40" s="95" t="s">
        <v>146</v>
      </c>
      <c r="C40" s="188">
        <v>29</v>
      </c>
      <c r="D40" s="198" t="s">
        <v>147</v>
      </c>
      <c r="E40" s="96">
        <v>461995.85137884354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14500287.686009647</v>
      </c>
      <c r="G41" s="140"/>
    </row>
    <row r="42" spans="2:7" s="103" customFormat="1" ht="6" customHeight="1">
      <c r="B42" s="102"/>
      <c r="C42" s="199"/>
      <c r="D42" s="195"/>
      <c r="E42" s="196"/>
      <c r="G42" s="140"/>
    </row>
    <row r="43" spans="2:7" s="91" customFormat="1" ht="14.4" customHeight="1" thickBot="1">
      <c r="B43" s="104"/>
      <c r="C43" s="250" t="s">
        <v>150</v>
      </c>
      <c r="D43" s="250"/>
      <c r="E43" s="250"/>
      <c r="G43" s="140"/>
    </row>
    <row r="44" spans="2:7" s="94" customFormat="1" ht="15" customHeight="1">
      <c r="B44" s="92" t="s">
        <v>151</v>
      </c>
      <c r="C44" s="185">
        <v>31</v>
      </c>
      <c r="D44" s="197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188">
        <v>32</v>
      </c>
      <c r="D45" s="198" t="s">
        <v>154</v>
      </c>
      <c r="E45" s="96"/>
      <c r="G45" s="140"/>
    </row>
    <row r="46" spans="2:7" s="94" customFormat="1" ht="15" customHeight="1">
      <c r="B46" s="95" t="s">
        <v>155</v>
      </c>
      <c r="C46" s="188">
        <v>33</v>
      </c>
      <c r="D46" s="198" t="s">
        <v>156</v>
      </c>
      <c r="E46" s="96"/>
      <c r="G46" s="140"/>
    </row>
    <row r="47" spans="2:7" s="94" customFormat="1" ht="15" customHeight="1">
      <c r="B47" s="95" t="s">
        <v>157</v>
      </c>
      <c r="C47" s="188">
        <v>34</v>
      </c>
      <c r="D47" s="198" t="s">
        <v>158</v>
      </c>
      <c r="E47" s="96">
        <v>4379686.6508387029</v>
      </c>
      <c r="G47" s="140"/>
    </row>
    <row r="48" spans="2:7" s="94" customFormat="1" ht="15" customHeight="1">
      <c r="B48" s="95" t="s">
        <v>159</v>
      </c>
      <c r="C48" s="188">
        <v>35</v>
      </c>
      <c r="D48" s="198" t="s">
        <v>160</v>
      </c>
      <c r="E48" s="96">
        <v>1238435.3960183868</v>
      </c>
      <c r="G48" s="140"/>
    </row>
    <row r="49" spans="2:7" s="94" customFormat="1" ht="15" customHeight="1">
      <c r="B49" s="95" t="s">
        <v>161</v>
      </c>
      <c r="C49" s="188">
        <v>36</v>
      </c>
      <c r="D49" s="198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f>SUM(E44:E48)</f>
        <v>11618122.046857089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26118409.732866734</v>
      </c>
      <c r="G51" s="140"/>
    </row>
    <row r="52" spans="2:7" s="109" customFormat="1">
      <c r="F52" s="135"/>
      <c r="G52" s="140"/>
    </row>
    <row r="53" spans="2:7" s="137" customFormat="1">
      <c r="E53" s="138"/>
    </row>
    <row r="54" spans="2:7" s="139" customFormat="1">
      <c r="B54" s="137"/>
      <c r="C54" s="251"/>
      <c r="D54" s="252"/>
      <c r="E54" s="252"/>
    </row>
    <row r="55" spans="2:7" s="139" customFormat="1">
      <c r="B55" s="137"/>
      <c r="C55" s="253"/>
      <c r="D55" s="254"/>
      <c r="E55" s="254"/>
    </row>
    <row r="56" spans="2:7">
      <c r="C56" s="255"/>
      <c r="D56" s="255"/>
      <c r="E56" s="255"/>
    </row>
    <row r="57" spans="2:7">
      <c r="C57" s="249"/>
      <c r="D57" s="249"/>
      <c r="E57" s="249"/>
    </row>
    <row r="58" spans="2:7" ht="15" customHeight="1">
      <c r="C58" s="255"/>
      <c r="D58" s="255"/>
      <c r="E58" s="255"/>
    </row>
    <row r="59" spans="2:7">
      <c r="C59" s="249"/>
      <c r="D59" s="249"/>
      <c r="E59" s="249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63" activePane="bottomLeft" state="frozen"/>
      <selection activeCell="C120" sqref="C120"/>
      <selection pane="bottomLeft" activeCell="E73" sqref="E73"/>
    </sheetView>
  </sheetViews>
  <sheetFormatPr defaultColWidth="9.109375" defaultRowHeight="13.8"/>
  <cols>
    <col min="1" max="1" width="2" style="91" customWidth="1"/>
    <col min="2" max="2" width="11" style="91" customWidth="1"/>
    <col min="3" max="3" width="5.88671875" style="91" customWidth="1"/>
    <col min="4" max="4" width="81.6640625" style="91" customWidth="1"/>
    <col min="5" max="5" width="15.6640625" style="91" customWidth="1"/>
    <col min="6" max="6" width="9.88671875" style="91" bestFit="1" customWidth="1"/>
    <col min="7" max="16384" width="9.109375" style="91"/>
  </cols>
  <sheetData>
    <row r="1" spans="2:7" ht="15" customHeight="1">
      <c r="B1" s="94" t="s">
        <v>243</v>
      </c>
      <c r="C1" s="94"/>
      <c r="D1" s="111"/>
      <c r="E1" s="129" t="s">
        <v>238</v>
      </c>
    </row>
    <row r="2" spans="2:7" ht="15" customHeight="1">
      <c r="B2" s="259" t="s">
        <v>245</v>
      </c>
      <c r="C2" s="259"/>
      <c r="D2" s="259"/>
      <c r="E2" s="259"/>
    </row>
    <row r="3" spans="2:7" ht="15" customHeight="1"/>
    <row r="4" spans="2:7" s="112" customFormat="1" ht="12.75" customHeight="1">
      <c r="D4" s="260" t="s">
        <v>167</v>
      </c>
      <c r="E4" s="260"/>
    </row>
    <row r="5" spans="2:7" ht="15" customHeight="1" thickBot="1">
      <c r="E5" s="127" t="s">
        <v>85</v>
      </c>
    </row>
    <row r="6" spans="2:7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2:7" s="103" customFormat="1" ht="9" customHeight="1">
      <c r="C7" s="116"/>
      <c r="D7" s="116"/>
      <c r="E7" s="117"/>
    </row>
    <row r="8" spans="2:7" s="103" customFormat="1" ht="15" customHeight="1" thickBot="1">
      <c r="C8" s="261" t="s">
        <v>168</v>
      </c>
      <c r="D8" s="261"/>
      <c r="E8" s="261"/>
    </row>
    <row r="9" spans="2:7" ht="15" customHeight="1">
      <c r="B9" s="118" t="s">
        <v>90</v>
      </c>
      <c r="C9" s="200">
        <v>1</v>
      </c>
      <c r="D9" s="201" t="s">
        <v>169</v>
      </c>
      <c r="E9" s="202">
        <v>12841485.872270484</v>
      </c>
      <c r="G9" s="141"/>
    </row>
    <row r="10" spans="2:7" ht="15" customHeight="1">
      <c r="B10" s="119" t="s">
        <v>91</v>
      </c>
      <c r="C10" s="203">
        <v>2</v>
      </c>
      <c r="D10" s="204" t="s">
        <v>170</v>
      </c>
      <c r="E10" s="205">
        <v>10487093.646192065</v>
      </c>
      <c r="G10" s="141"/>
    </row>
    <row r="11" spans="2:7" ht="15" customHeight="1">
      <c r="B11" s="119" t="s">
        <v>93</v>
      </c>
      <c r="C11" s="203">
        <v>3</v>
      </c>
      <c r="D11" s="206" t="s">
        <v>171</v>
      </c>
      <c r="E11" s="205">
        <v>2806354.2164460355</v>
      </c>
      <c r="G11" s="141"/>
    </row>
    <row r="12" spans="2:7" ht="15" customHeight="1">
      <c r="B12" s="119" t="s">
        <v>95</v>
      </c>
      <c r="C12" s="203">
        <v>4</v>
      </c>
      <c r="D12" s="207" t="s">
        <v>172</v>
      </c>
      <c r="E12" s="205">
        <v>2788834.192101513</v>
      </c>
      <c r="G12" s="141"/>
    </row>
    <row r="13" spans="2:7" s="94" customFormat="1" ht="15" customHeight="1">
      <c r="B13" s="119" t="s">
        <v>97</v>
      </c>
      <c r="C13" s="208">
        <v>5</v>
      </c>
      <c r="D13" s="189" t="s">
        <v>173</v>
      </c>
      <c r="E13" s="209">
        <v>2336872.2017338965</v>
      </c>
      <c r="G13" s="141"/>
    </row>
    <row r="14" spans="2:7" ht="15" customHeight="1">
      <c r="B14" s="119" t="s">
        <v>99</v>
      </c>
      <c r="C14" s="203">
        <v>6</v>
      </c>
      <c r="D14" s="204" t="s">
        <v>174</v>
      </c>
      <c r="E14" s="205">
        <v>2204925.9465686264</v>
      </c>
      <c r="G14" s="141"/>
    </row>
    <row r="15" spans="2:7" ht="15" customHeight="1">
      <c r="B15" s="119" t="s">
        <v>101</v>
      </c>
      <c r="C15" s="203">
        <v>7</v>
      </c>
      <c r="D15" s="204" t="s">
        <v>175</v>
      </c>
      <c r="E15" s="205">
        <v>1379040.9535000019</v>
      </c>
      <c r="G15" s="141"/>
    </row>
    <row r="16" spans="2:7" ht="15" customHeight="1">
      <c r="B16" s="119" t="s">
        <v>103</v>
      </c>
      <c r="C16" s="203">
        <v>8</v>
      </c>
      <c r="D16" s="206" t="s">
        <v>176</v>
      </c>
      <c r="E16" s="205">
        <v>383651.90699261043</v>
      </c>
      <c r="G16" s="141"/>
    </row>
    <row r="17" spans="2:7" ht="15" customHeight="1">
      <c r="B17" s="119" t="s">
        <v>105</v>
      </c>
      <c r="C17" s="203">
        <v>9</v>
      </c>
      <c r="D17" s="206" t="s">
        <v>177</v>
      </c>
      <c r="E17" s="205">
        <v>276784.17600000009</v>
      </c>
      <c r="G17" s="141"/>
    </row>
    <row r="18" spans="2:7" ht="15" customHeight="1">
      <c r="B18" s="119" t="s">
        <v>107</v>
      </c>
      <c r="C18" s="203">
        <v>10</v>
      </c>
      <c r="D18" s="206" t="s">
        <v>178</v>
      </c>
      <c r="E18" s="205">
        <v>257059.31399999993</v>
      </c>
      <c r="F18" s="103"/>
      <c r="G18" s="141"/>
    </row>
    <row r="19" spans="2:7" s="94" customFormat="1" ht="15" customHeight="1">
      <c r="B19" s="119" t="s">
        <v>109</v>
      </c>
      <c r="C19" s="208">
        <v>11</v>
      </c>
      <c r="D19" s="189" t="s">
        <v>179</v>
      </c>
      <c r="E19" s="209">
        <v>675693.41006123484</v>
      </c>
      <c r="F19" s="248"/>
      <c r="G19" s="141"/>
    </row>
    <row r="20" spans="2:7" s="94" customFormat="1" ht="15" customHeight="1">
      <c r="B20" s="119" t="s">
        <v>111</v>
      </c>
      <c r="C20" s="208">
        <v>12</v>
      </c>
      <c r="D20" s="189" t="s">
        <v>180</v>
      </c>
      <c r="E20" s="209"/>
      <c r="F20" s="116"/>
      <c r="G20" s="141"/>
    </row>
    <row r="21" spans="2:7" s="94" customFormat="1" ht="15" customHeight="1">
      <c r="B21" s="119" t="s">
        <v>113</v>
      </c>
      <c r="C21" s="208">
        <v>13</v>
      </c>
      <c r="D21" s="189" t="s">
        <v>181</v>
      </c>
      <c r="E21" s="209">
        <v>684060.16971843701</v>
      </c>
      <c r="F21" s="116"/>
      <c r="G21" s="141"/>
    </row>
    <row r="22" spans="2:7" s="94" customFormat="1" ht="15" customHeight="1" thickBot="1">
      <c r="B22" s="120" t="s">
        <v>115</v>
      </c>
      <c r="C22" s="210">
        <v>14</v>
      </c>
      <c r="D22" s="211" t="s">
        <v>182</v>
      </c>
      <c r="E22" s="212">
        <f>E13-E19-E20+E21</f>
        <v>2345238.9613910988</v>
      </c>
      <c r="G22" s="141"/>
    </row>
    <row r="23" spans="2:7" ht="9" customHeight="1">
      <c r="C23" s="213"/>
      <c r="D23" s="214"/>
      <c r="E23" s="215"/>
      <c r="G23" s="141"/>
    </row>
    <row r="24" spans="2:7" ht="15" customHeight="1" thickBot="1">
      <c r="C24" s="262" t="s">
        <v>183</v>
      </c>
      <c r="D24" s="262"/>
      <c r="E24" s="262"/>
      <c r="G24" s="141"/>
    </row>
    <row r="25" spans="2:7" ht="15" customHeight="1">
      <c r="B25" s="118" t="s">
        <v>117</v>
      </c>
      <c r="C25" s="200">
        <v>15</v>
      </c>
      <c r="D25" s="201" t="s">
        <v>169</v>
      </c>
      <c r="E25" s="202">
        <v>542040.49783000001</v>
      </c>
      <c r="G25" s="141"/>
    </row>
    <row r="26" spans="2:7" ht="15" customHeight="1">
      <c r="B26" s="119" t="s">
        <v>119</v>
      </c>
      <c r="C26" s="203">
        <v>16</v>
      </c>
      <c r="D26" s="204" t="s">
        <v>170</v>
      </c>
      <c r="E26" s="205">
        <v>284243.60632099991</v>
      </c>
      <c r="F26" s="122"/>
      <c r="G26" s="141"/>
    </row>
    <row r="27" spans="2:7" ht="15" customHeight="1">
      <c r="B27" s="119" t="s">
        <v>121</v>
      </c>
      <c r="C27" s="203">
        <v>17</v>
      </c>
      <c r="D27" s="206" t="s">
        <v>171</v>
      </c>
      <c r="E27" s="205"/>
      <c r="F27" s="122"/>
      <c r="G27" s="141"/>
    </row>
    <row r="28" spans="2:7" ht="15" customHeight="1">
      <c r="B28" s="119" t="s">
        <v>123</v>
      </c>
      <c r="C28" s="203">
        <v>18</v>
      </c>
      <c r="D28" s="206" t="s">
        <v>172</v>
      </c>
      <c r="E28" s="205"/>
      <c r="G28" s="141"/>
    </row>
    <row r="29" spans="2:7" s="94" customFormat="1" ht="15" customHeight="1">
      <c r="B29" s="119" t="s">
        <v>125</v>
      </c>
      <c r="C29" s="208">
        <v>19</v>
      </c>
      <c r="D29" s="189" t="s">
        <v>184</v>
      </c>
      <c r="E29" s="209">
        <v>257796.8915090001</v>
      </c>
      <c r="G29" s="141"/>
    </row>
    <row r="30" spans="2:7" ht="15" customHeight="1">
      <c r="B30" s="119" t="s">
        <v>128</v>
      </c>
      <c r="C30" s="203">
        <v>20</v>
      </c>
      <c r="D30" s="204" t="s">
        <v>174</v>
      </c>
      <c r="E30" s="205">
        <v>197270.34999999998</v>
      </c>
      <c r="F30" s="122"/>
      <c r="G30" s="141"/>
    </row>
    <row r="31" spans="2:7" ht="15" customHeight="1">
      <c r="B31" s="119" t="s">
        <v>130</v>
      </c>
      <c r="C31" s="203">
        <v>21</v>
      </c>
      <c r="D31" s="204" t="s">
        <v>185</v>
      </c>
      <c r="E31" s="205">
        <v>147288.88697999995</v>
      </c>
      <c r="G31" s="141"/>
    </row>
    <row r="32" spans="2:7" ht="15" customHeight="1">
      <c r="B32" s="119" t="s">
        <v>132</v>
      </c>
      <c r="C32" s="203">
        <v>22</v>
      </c>
      <c r="D32" s="206" t="s">
        <v>176</v>
      </c>
      <c r="E32" s="205">
        <v>76568.403988850012</v>
      </c>
      <c r="G32" s="141"/>
    </row>
    <row r="33" spans="2:7" ht="15" customHeight="1">
      <c r="B33" s="119" t="s">
        <v>134</v>
      </c>
      <c r="C33" s="203">
        <v>23</v>
      </c>
      <c r="D33" s="206" t="s">
        <v>177</v>
      </c>
      <c r="E33" s="205">
        <v>56575.961999999992</v>
      </c>
      <c r="G33" s="141"/>
    </row>
    <row r="34" spans="2:7" ht="15" customHeight="1">
      <c r="B34" s="119" t="s">
        <v>136</v>
      </c>
      <c r="C34" s="203">
        <v>24</v>
      </c>
      <c r="D34" s="206" t="s">
        <v>186</v>
      </c>
      <c r="E34" s="205"/>
      <c r="G34" s="141"/>
    </row>
    <row r="35" spans="2:7" s="94" customFormat="1" ht="15" customHeight="1">
      <c r="B35" s="119" t="s">
        <v>138</v>
      </c>
      <c r="C35" s="208">
        <v>25</v>
      </c>
      <c r="D35" s="189" t="s">
        <v>187</v>
      </c>
      <c r="E35" s="209">
        <v>69973.905008850037</v>
      </c>
      <c r="G35" s="141"/>
    </row>
    <row r="36" spans="2:7" ht="15" customHeight="1">
      <c r="B36" s="119" t="s">
        <v>140</v>
      </c>
      <c r="C36" s="203">
        <v>26</v>
      </c>
      <c r="D36" s="204" t="s">
        <v>188</v>
      </c>
      <c r="E36" s="205"/>
      <c r="G36" s="141"/>
    </row>
    <row r="37" spans="2:7" ht="15" customHeight="1">
      <c r="B37" s="119" t="s">
        <v>142</v>
      </c>
      <c r="C37" s="203">
        <v>27</v>
      </c>
      <c r="D37" s="206" t="s">
        <v>189</v>
      </c>
      <c r="E37" s="205"/>
      <c r="G37" s="141"/>
    </row>
    <row r="38" spans="2:7" s="94" customFormat="1" ht="15" customHeight="1">
      <c r="B38" s="119" t="s">
        <v>144</v>
      </c>
      <c r="C38" s="208">
        <v>28</v>
      </c>
      <c r="D38" s="189" t="s">
        <v>190</v>
      </c>
      <c r="E38" s="209">
        <v>0</v>
      </c>
      <c r="G38" s="141"/>
    </row>
    <row r="39" spans="2:7" s="94" customFormat="1" ht="15" customHeight="1">
      <c r="B39" s="119" t="s">
        <v>146</v>
      </c>
      <c r="C39" s="208">
        <v>29</v>
      </c>
      <c r="D39" s="189" t="s">
        <v>191</v>
      </c>
      <c r="E39" s="209"/>
      <c r="G39" s="141"/>
    </row>
    <row r="40" spans="2:7" s="94" customFormat="1" ht="15" customHeight="1">
      <c r="B40" s="119" t="s">
        <v>148</v>
      </c>
      <c r="C40" s="208">
        <v>30</v>
      </c>
      <c r="D40" s="189" t="s">
        <v>181</v>
      </c>
      <c r="E40" s="209">
        <v>23641.911242470003</v>
      </c>
      <c r="G40" s="141"/>
    </row>
    <row r="41" spans="2:7" s="94" customFormat="1" ht="15" customHeight="1" thickBot="1">
      <c r="B41" s="120" t="s">
        <v>151</v>
      </c>
      <c r="C41" s="210">
        <v>31</v>
      </c>
      <c r="D41" s="211" t="s">
        <v>192</v>
      </c>
      <c r="E41" s="212">
        <f>E29-E35+E38-E39+E40</f>
        <v>211464.89774262006</v>
      </c>
      <c r="G41" s="141"/>
    </row>
    <row r="42" spans="2:7" s="116" customFormat="1" ht="9" customHeight="1" thickBot="1">
      <c r="C42" s="213"/>
      <c r="D42" s="216"/>
      <c r="E42" s="217"/>
      <c r="G42" s="141"/>
    </row>
    <row r="43" spans="2:7" s="94" customFormat="1" ht="15" customHeight="1" thickBot="1">
      <c r="B43" s="123" t="s">
        <v>153</v>
      </c>
      <c r="C43" s="218">
        <v>32</v>
      </c>
      <c r="D43" s="219" t="s">
        <v>193</v>
      </c>
      <c r="E43" s="220">
        <f>E22+E41</f>
        <v>2556703.859133719</v>
      </c>
      <c r="G43" s="141"/>
    </row>
    <row r="44" spans="2:7" ht="9" customHeight="1">
      <c r="C44" s="213"/>
      <c r="D44" s="216"/>
      <c r="E44" s="215"/>
      <c r="G44" s="141"/>
    </row>
    <row r="45" spans="2:7" ht="15" customHeight="1" thickBot="1">
      <c r="C45" s="213"/>
      <c r="D45" s="262" t="s">
        <v>194</v>
      </c>
      <c r="E45" s="262"/>
      <c r="G45" s="141"/>
    </row>
    <row r="46" spans="2:7" ht="15" customHeight="1">
      <c r="B46" s="118" t="s">
        <v>155</v>
      </c>
      <c r="C46" s="200">
        <v>33</v>
      </c>
      <c r="D46" s="221" t="s">
        <v>195</v>
      </c>
      <c r="E46" s="202"/>
      <c r="G46" s="141"/>
    </row>
    <row r="47" spans="2:7" ht="15" customHeight="1">
      <c r="B47" s="119" t="s">
        <v>157</v>
      </c>
      <c r="C47" s="203">
        <v>34</v>
      </c>
      <c r="D47" s="204" t="s">
        <v>196</v>
      </c>
      <c r="E47" s="205"/>
      <c r="G47" s="141"/>
    </row>
    <row r="48" spans="2:7" ht="15" customHeight="1">
      <c r="B48" s="124" t="s">
        <v>159</v>
      </c>
      <c r="C48" s="203">
        <v>35</v>
      </c>
      <c r="D48" s="204" t="s">
        <v>197</v>
      </c>
      <c r="E48" s="205"/>
      <c r="G48" s="141"/>
    </row>
    <row r="49" spans="2:7" s="94" customFormat="1" ht="15" customHeight="1" thickBot="1">
      <c r="B49" s="120" t="s">
        <v>161</v>
      </c>
      <c r="C49" s="210">
        <v>36</v>
      </c>
      <c r="D49" s="211" t="s">
        <v>198</v>
      </c>
      <c r="E49" s="212">
        <f>E46-E47-E48</f>
        <v>0</v>
      </c>
      <c r="G49" s="141"/>
    </row>
    <row r="50" spans="2:7" ht="8.25" customHeight="1">
      <c r="C50" s="213"/>
      <c r="D50" s="214"/>
      <c r="E50" s="215"/>
      <c r="G50" s="141"/>
    </row>
    <row r="51" spans="2:7" ht="15" customHeight="1" thickBot="1">
      <c r="C51" s="262" t="s">
        <v>199</v>
      </c>
      <c r="D51" s="262"/>
      <c r="E51" s="262"/>
      <c r="G51" s="141"/>
    </row>
    <row r="52" spans="2:7" ht="15" customHeight="1">
      <c r="B52" s="118" t="s">
        <v>163</v>
      </c>
      <c r="C52" s="200">
        <v>37</v>
      </c>
      <c r="D52" s="201" t="s">
        <v>200</v>
      </c>
      <c r="E52" s="202">
        <v>1115886.1812328768</v>
      </c>
      <c r="G52" s="141"/>
    </row>
    <row r="53" spans="2:7" ht="15" customHeight="1">
      <c r="B53" s="119" t="s">
        <v>165</v>
      </c>
      <c r="C53" s="203">
        <v>38</v>
      </c>
      <c r="D53" s="206" t="s">
        <v>201</v>
      </c>
      <c r="E53" s="205">
        <v>0</v>
      </c>
      <c r="G53" s="141"/>
    </row>
    <row r="54" spans="2:7" ht="15" customHeight="1">
      <c r="B54" s="119" t="s">
        <v>202</v>
      </c>
      <c r="C54" s="203">
        <v>39</v>
      </c>
      <c r="D54" s="206" t="s">
        <v>203</v>
      </c>
      <c r="E54" s="205">
        <v>42115.068493150698</v>
      </c>
      <c r="G54" s="141"/>
    </row>
    <row r="55" spans="2:7" ht="15" customHeight="1">
      <c r="B55" s="119" t="s">
        <v>204</v>
      </c>
      <c r="C55" s="203">
        <v>40</v>
      </c>
      <c r="D55" s="206" t="s">
        <v>205</v>
      </c>
      <c r="E55" s="205">
        <v>0</v>
      </c>
      <c r="G55" s="141"/>
    </row>
    <row r="56" spans="2:7" ht="15" customHeight="1">
      <c r="B56" s="119" t="s">
        <v>206</v>
      </c>
      <c r="C56" s="203">
        <v>41</v>
      </c>
      <c r="D56" s="206" t="s">
        <v>108</v>
      </c>
      <c r="E56" s="205">
        <v>0</v>
      </c>
      <c r="G56" s="141"/>
    </row>
    <row r="57" spans="2:7" ht="15" customHeight="1">
      <c r="B57" s="119" t="s">
        <v>207</v>
      </c>
      <c r="C57" s="203">
        <v>42</v>
      </c>
      <c r="D57" s="206" t="s">
        <v>110</v>
      </c>
      <c r="E57" s="205">
        <v>0</v>
      </c>
      <c r="G57" s="141"/>
    </row>
    <row r="58" spans="2:7" ht="15" customHeight="1">
      <c r="B58" s="119" t="s">
        <v>208</v>
      </c>
      <c r="C58" s="203">
        <v>43</v>
      </c>
      <c r="D58" s="206" t="s">
        <v>118</v>
      </c>
      <c r="E58" s="205">
        <v>0</v>
      </c>
      <c r="G58" s="141"/>
    </row>
    <row r="59" spans="2:7" ht="15" customHeight="1">
      <c r="B59" s="119" t="s">
        <v>209</v>
      </c>
      <c r="C59" s="203">
        <v>44</v>
      </c>
      <c r="D59" s="206" t="s">
        <v>210</v>
      </c>
      <c r="E59" s="205">
        <v>0</v>
      </c>
      <c r="G59" s="141"/>
    </row>
    <row r="60" spans="2:7" ht="15" customHeight="1">
      <c r="B60" s="119" t="s">
        <v>211</v>
      </c>
      <c r="C60" s="203">
        <v>45</v>
      </c>
      <c r="D60" s="206" t="s">
        <v>212</v>
      </c>
      <c r="E60" s="205"/>
      <c r="G60" s="141"/>
    </row>
    <row r="61" spans="2:7" s="121" customFormat="1" ht="15" customHeight="1" thickBot="1">
      <c r="B61" s="120" t="s">
        <v>213</v>
      </c>
      <c r="C61" s="222">
        <v>46</v>
      </c>
      <c r="D61" s="223" t="s">
        <v>214</v>
      </c>
      <c r="E61" s="212">
        <f>SUM(E52:E60)</f>
        <v>1158001.2497260275</v>
      </c>
      <c r="G61" s="141"/>
    </row>
    <row r="62" spans="2:7" s="121" customFormat="1" ht="9" customHeight="1">
      <c r="C62" s="213"/>
      <c r="D62" s="214"/>
      <c r="E62" s="217"/>
      <c r="G62" s="141"/>
    </row>
    <row r="63" spans="2:7" s="121" customFormat="1" ht="15" customHeight="1" thickBot="1">
      <c r="C63" s="263" t="s">
        <v>215</v>
      </c>
      <c r="D63" s="263"/>
      <c r="E63" s="263"/>
      <c r="G63" s="141"/>
    </row>
    <row r="64" spans="2:7" ht="15" customHeight="1">
      <c r="B64" s="118" t="s">
        <v>216</v>
      </c>
      <c r="C64" s="200">
        <v>47</v>
      </c>
      <c r="D64" s="201" t="s">
        <v>217</v>
      </c>
      <c r="E64" s="202">
        <v>1521979.7400000002</v>
      </c>
      <c r="G64" s="141"/>
    </row>
    <row r="65" spans="2:7" ht="15" customHeight="1">
      <c r="B65" s="119" t="s">
        <v>218</v>
      </c>
      <c r="C65" s="203">
        <v>48</v>
      </c>
      <c r="D65" s="206" t="s">
        <v>219</v>
      </c>
      <c r="E65" s="205">
        <v>470375.78153654368</v>
      </c>
      <c r="G65" s="141"/>
    </row>
    <row r="66" spans="2:7" ht="15" customHeight="1">
      <c r="B66" s="119" t="s">
        <v>220</v>
      </c>
      <c r="C66" s="203">
        <v>49</v>
      </c>
      <c r="D66" s="206" t="s">
        <v>221</v>
      </c>
      <c r="E66" s="205">
        <v>17108.605141095886</v>
      </c>
      <c r="G66" s="141"/>
    </row>
    <row r="67" spans="2:7" ht="15" customHeight="1">
      <c r="B67" s="119" t="s">
        <v>222</v>
      </c>
      <c r="C67" s="203">
        <v>50</v>
      </c>
      <c r="D67" s="206" t="s">
        <v>223</v>
      </c>
      <c r="E67" s="205">
        <v>32752.690000000013</v>
      </c>
      <c r="G67" s="141"/>
    </row>
    <row r="68" spans="2:7" ht="15" customHeight="1">
      <c r="B68" s="119" t="s">
        <v>224</v>
      </c>
      <c r="C68" s="203">
        <v>51</v>
      </c>
      <c r="D68" s="206" t="s">
        <v>225</v>
      </c>
      <c r="E68" s="205">
        <v>0</v>
      </c>
      <c r="G68" s="141"/>
    </row>
    <row r="69" spans="2:7" ht="15" customHeight="1">
      <c r="B69" s="119" t="s">
        <v>226</v>
      </c>
      <c r="C69" s="203">
        <v>52</v>
      </c>
      <c r="D69" s="206" t="s">
        <v>227</v>
      </c>
      <c r="E69" s="205"/>
      <c r="G69" s="141"/>
    </row>
    <row r="70" spans="2:7" ht="15" customHeight="1" thickBot="1">
      <c r="B70" s="125" t="s">
        <v>228</v>
      </c>
      <c r="C70" s="224">
        <v>53</v>
      </c>
      <c r="D70" s="225" t="s">
        <v>229</v>
      </c>
      <c r="E70" s="226">
        <v>-198656.44823215535</v>
      </c>
      <c r="G70" s="141"/>
    </row>
    <row r="71" spans="2:7" s="103" customFormat="1" ht="9" customHeight="1" thickBot="1">
      <c r="C71" s="227"/>
      <c r="D71" s="228"/>
      <c r="E71" s="229"/>
      <c r="G71" s="141"/>
    </row>
    <row r="72" spans="2:7" s="94" customFormat="1" ht="15" customHeight="1">
      <c r="B72" s="118" t="s">
        <v>230</v>
      </c>
      <c r="C72" s="230">
        <v>54</v>
      </c>
      <c r="D72" s="186" t="s">
        <v>231</v>
      </c>
      <c r="E72" s="231">
        <f>E43+E49+E61-E64-E65-E66-E67-E68-E69+E70</f>
        <v>1473831.8439499517</v>
      </c>
      <c r="G72" s="141"/>
    </row>
    <row r="73" spans="2:7" s="94" customFormat="1" ht="15" customHeight="1">
      <c r="B73" s="119" t="s">
        <v>232</v>
      </c>
      <c r="C73" s="208">
        <v>55</v>
      </c>
      <c r="D73" s="189" t="s">
        <v>233</v>
      </c>
      <c r="E73" s="209">
        <v>235396.44793156491</v>
      </c>
      <c r="G73" s="141"/>
    </row>
    <row r="74" spans="2:7" s="94" customFormat="1" ht="15" customHeight="1" thickBot="1">
      <c r="B74" s="120" t="s">
        <v>234</v>
      </c>
      <c r="C74" s="210">
        <v>56</v>
      </c>
      <c r="D74" s="211" t="s">
        <v>235</v>
      </c>
      <c r="E74" s="212">
        <f>E72-E73</f>
        <v>1238435.3960183868</v>
      </c>
      <c r="G74" s="141"/>
    </row>
    <row r="75" spans="2:7">
      <c r="D75" s="126"/>
    </row>
    <row r="76" spans="2:7">
      <c r="B76" s="136"/>
      <c r="C76" s="251"/>
      <c r="D76" s="252"/>
      <c r="E76" s="252"/>
    </row>
    <row r="77" spans="2:7">
      <c r="C77" s="249"/>
      <c r="D77" s="249"/>
      <c r="E77" s="249"/>
    </row>
    <row r="78" spans="2:7">
      <c r="C78" s="255"/>
      <c r="D78" s="255"/>
      <c r="E78" s="255"/>
    </row>
    <row r="79" spans="2:7">
      <c r="C79" s="249"/>
      <c r="D79" s="249"/>
      <c r="E79" s="249"/>
    </row>
    <row r="80" spans="2:7">
      <c r="C80" s="255"/>
      <c r="D80" s="255"/>
      <c r="E80" s="255"/>
    </row>
    <row r="81" spans="3:5">
      <c r="C81" s="249"/>
      <c r="D81" s="249"/>
      <c r="E81" s="249"/>
    </row>
  </sheetData>
  <mergeCells count="13">
    <mergeCell ref="C81:E81"/>
    <mergeCell ref="C76:E76"/>
    <mergeCell ref="C77:E77"/>
    <mergeCell ref="C80:E80"/>
    <mergeCell ref="C24:E24"/>
    <mergeCell ref="D45:E45"/>
    <mergeCell ref="C51:E51"/>
    <mergeCell ref="C63:E63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X53"/>
  <sheetViews>
    <sheetView tabSelected="1" topLeftCell="A11" zoomScale="90" zoomScaleNormal="90" zoomScaleSheetLayoutView="50" workbookViewId="0">
      <selection activeCell="H26" sqref="H26"/>
    </sheetView>
  </sheetViews>
  <sheetFormatPr defaultColWidth="9.109375" defaultRowHeight="13.8"/>
  <cols>
    <col min="1" max="1" width="5.88671875" style="4" customWidth="1"/>
    <col min="2" max="2" width="49.5546875" style="4" customWidth="1"/>
    <col min="3" max="3" width="8.44140625" style="4" customWidth="1"/>
    <col min="4" max="4" width="8.88671875" style="4" customWidth="1"/>
    <col min="5" max="5" width="6.109375" style="4" customWidth="1"/>
    <col min="6" max="6" width="11" style="4" customWidth="1"/>
    <col min="7" max="7" width="13.33203125" style="4" customWidth="1"/>
    <col min="8" max="8" width="19.109375" style="4" customWidth="1"/>
    <col min="9" max="9" width="11.88671875" style="4" customWidth="1"/>
    <col min="10" max="10" width="11.44140625" style="4" customWidth="1"/>
    <col min="11" max="11" width="9.88671875" style="4" customWidth="1"/>
    <col min="12" max="12" width="10" style="4" bestFit="1" customWidth="1"/>
    <col min="13" max="13" width="6.6640625" style="4" customWidth="1"/>
    <col min="14" max="14" width="13.88671875" style="4" customWidth="1"/>
    <col min="15" max="15" width="12.109375" style="4" customWidth="1"/>
    <col min="16" max="16" width="13.5546875" style="4" customWidth="1"/>
    <col min="17" max="17" width="10.33203125" style="4" customWidth="1"/>
    <col min="18" max="18" width="10" style="4" bestFit="1" customWidth="1"/>
    <col min="19" max="20" width="9.109375" style="4" customWidth="1"/>
    <col min="21" max="21" width="11.44140625" style="4" customWidth="1"/>
    <col min="22" max="25" width="9.109375" style="4" customWidth="1"/>
    <col min="26" max="26" width="11.6640625" style="4" customWidth="1"/>
    <col min="27" max="27" width="9.88671875" style="4" customWidth="1"/>
    <col min="28" max="28" width="4.88671875" style="4" customWidth="1"/>
    <col min="29" max="32" width="9.109375" style="4" customWidth="1"/>
    <col min="33" max="34" width="10.33203125" style="4" customWidth="1"/>
    <col min="35" max="36" width="10.6640625" style="4" customWidth="1"/>
    <col min="37" max="38" width="9.109375" style="4" customWidth="1"/>
    <col min="39" max="16384" width="9.109375" style="4"/>
  </cols>
  <sheetData>
    <row r="1" spans="1:42">
      <c r="A1" s="268" t="s">
        <v>236</v>
      </c>
      <c r="B1" s="268"/>
      <c r="C1" s="84"/>
      <c r="D1" s="84"/>
      <c r="E1" s="84"/>
      <c r="F1" s="84"/>
      <c r="G1" s="84"/>
      <c r="H1" s="84"/>
    </row>
    <row r="2" spans="1:42">
      <c r="A2" s="130" t="s">
        <v>240</v>
      </c>
      <c r="C2" s="84"/>
      <c r="D2" s="84"/>
      <c r="E2" s="84"/>
      <c r="F2" s="84"/>
      <c r="G2" s="84"/>
      <c r="H2" s="84"/>
    </row>
    <row r="3" spans="1:42">
      <c r="A3" s="131" t="s">
        <v>242</v>
      </c>
      <c r="C3" s="84"/>
      <c r="D3" s="84"/>
      <c r="E3" s="84"/>
      <c r="F3" s="84"/>
      <c r="G3" s="84"/>
      <c r="H3" s="84"/>
    </row>
    <row r="4" spans="1:42">
      <c r="A4" s="131" t="str">
        <f>IS!B2</f>
        <v>ანგარიშგების პერიოდი: 01/01/2021-31/12/2021</v>
      </c>
      <c r="C4" s="84"/>
      <c r="D4" s="84"/>
      <c r="E4" s="84"/>
      <c r="F4" s="84"/>
      <c r="G4" s="84"/>
      <c r="H4" s="84"/>
    </row>
    <row r="5" spans="1:42">
      <c r="A5" s="84"/>
      <c r="B5" s="84"/>
      <c r="C5" s="84"/>
      <c r="D5" s="84"/>
      <c r="E5" s="84"/>
      <c r="F5" s="84"/>
      <c r="G5" s="84"/>
      <c r="H5" s="84"/>
    </row>
    <row r="6" spans="1:42" ht="15" customHeight="1">
      <c r="A6" s="84"/>
      <c r="B6" s="84"/>
      <c r="C6" s="285" t="s">
        <v>82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C6" s="287" t="s">
        <v>83</v>
      </c>
      <c r="AD6" s="287"/>
      <c r="AE6" s="287"/>
      <c r="AF6" s="287"/>
      <c r="AG6" s="287"/>
      <c r="AH6" s="287"/>
      <c r="AI6" s="287"/>
      <c r="AJ6" s="287"/>
      <c r="AK6" s="287"/>
      <c r="AL6" s="287"/>
    </row>
    <row r="7" spans="1:42" ht="15.75" customHeight="1" thickBot="1">
      <c r="A7" s="84"/>
      <c r="B7" s="84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C7" s="288"/>
      <c r="AD7" s="288"/>
      <c r="AE7" s="288"/>
      <c r="AF7" s="288"/>
      <c r="AG7" s="288"/>
      <c r="AH7" s="288"/>
      <c r="AI7" s="288"/>
      <c r="AJ7" s="288"/>
      <c r="AK7" s="288"/>
      <c r="AL7" s="288"/>
    </row>
    <row r="8" spans="1:42" s="1" customFormat="1" ht="89.25" customHeight="1">
      <c r="A8" s="269" t="s">
        <v>23</v>
      </c>
      <c r="B8" s="272" t="s">
        <v>70</v>
      </c>
      <c r="C8" s="276" t="s">
        <v>22</v>
      </c>
      <c r="D8" s="266"/>
      <c r="E8" s="266"/>
      <c r="F8" s="266"/>
      <c r="G8" s="266"/>
      <c r="H8" s="278" t="s">
        <v>239</v>
      </c>
      <c r="I8" s="266" t="s">
        <v>71</v>
      </c>
      <c r="J8" s="266"/>
      <c r="K8" s="266" t="s">
        <v>72</v>
      </c>
      <c r="L8" s="266"/>
      <c r="M8" s="266"/>
      <c r="N8" s="266"/>
      <c r="O8" s="266"/>
      <c r="P8" s="266" t="s">
        <v>73</v>
      </c>
      <c r="Q8" s="266"/>
      <c r="R8" s="266" t="s">
        <v>74</v>
      </c>
      <c r="S8" s="266"/>
      <c r="T8" s="266"/>
      <c r="U8" s="266"/>
      <c r="V8" s="266"/>
      <c r="W8" s="266"/>
      <c r="X8" s="266"/>
      <c r="Y8" s="266"/>
      <c r="Z8" s="266" t="s">
        <v>77</v>
      </c>
      <c r="AA8" s="277"/>
      <c r="AC8" s="295" t="s">
        <v>71</v>
      </c>
      <c r="AD8" s="289"/>
      <c r="AE8" s="289" t="s">
        <v>72</v>
      </c>
      <c r="AF8" s="289"/>
      <c r="AG8" s="289" t="s">
        <v>78</v>
      </c>
      <c r="AH8" s="289"/>
      <c r="AI8" s="289" t="s">
        <v>79</v>
      </c>
      <c r="AJ8" s="289"/>
      <c r="AK8" s="289" t="s">
        <v>77</v>
      </c>
      <c r="AL8" s="292"/>
    </row>
    <row r="9" spans="1:42" s="1" customFormat="1" ht="50.25" customHeight="1">
      <c r="A9" s="270"/>
      <c r="B9" s="273"/>
      <c r="C9" s="275" t="s">
        <v>15</v>
      </c>
      <c r="D9" s="267"/>
      <c r="E9" s="267"/>
      <c r="F9" s="267"/>
      <c r="G9" s="5" t="s">
        <v>16</v>
      </c>
      <c r="H9" s="279"/>
      <c r="I9" s="281" t="s">
        <v>0</v>
      </c>
      <c r="J9" s="264" t="s">
        <v>1</v>
      </c>
      <c r="K9" s="267" t="s">
        <v>0</v>
      </c>
      <c r="L9" s="267"/>
      <c r="M9" s="267"/>
      <c r="N9" s="267"/>
      <c r="O9" s="5" t="s">
        <v>1</v>
      </c>
      <c r="P9" s="264" t="s">
        <v>80</v>
      </c>
      <c r="Q9" s="264" t="s">
        <v>81</v>
      </c>
      <c r="R9" s="267" t="s">
        <v>75</v>
      </c>
      <c r="S9" s="267"/>
      <c r="T9" s="267"/>
      <c r="U9" s="267"/>
      <c r="V9" s="267" t="s">
        <v>76</v>
      </c>
      <c r="W9" s="267"/>
      <c r="X9" s="267"/>
      <c r="Y9" s="267"/>
      <c r="Z9" s="264" t="s">
        <v>17</v>
      </c>
      <c r="AA9" s="298" t="s">
        <v>18</v>
      </c>
      <c r="AC9" s="296" t="s">
        <v>0</v>
      </c>
      <c r="AD9" s="290" t="s">
        <v>1</v>
      </c>
      <c r="AE9" s="290" t="s">
        <v>0</v>
      </c>
      <c r="AF9" s="290" t="s">
        <v>1</v>
      </c>
      <c r="AG9" s="290" t="s">
        <v>80</v>
      </c>
      <c r="AH9" s="290" t="s">
        <v>81</v>
      </c>
      <c r="AI9" s="290" t="s">
        <v>75</v>
      </c>
      <c r="AJ9" s="290" t="s">
        <v>76</v>
      </c>
      <c r="AK9" s="290" t="s">
        <v>17</v>
      </c>
      <c r="AL9" s="293" t="s">
        <v>18</v>
      </c>
    </row>
    <row r="10" spans="1:42" s="1" customFormat="1" ht="102.75" customHeight="1" thickBot="1">
      <c r="A10" s="271"/>
      <c r="B10" s="274"/>
      <c r="C10" s="2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0"/>
      <c r="I10" s="282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99"/>
      <c r="AC10" s="297"/>
      <c r="AD10" s="291"/>
      <c r="AE10" s="291"/>
      <c r="AF10" s="291"/>
      <c r="AG10" s="291"/>
      <c r="AH10" s="291"/>
      <c r="AI10" s="291"/>
      <c r="AJ10" s="291"/>
      <c r="AK10" s="291"/>
      <c r="AL10" s="294"/>
    </row>
    <row r="11" spans="1:42" s="1" customFormat="1" ht="24.9" customHeight="1" thickBot="1">
      <c r="A11" s="6" t="s">
        <v>24</v>
      </c>
      <c r="B11" s="233" t="s">
        <v>25</v>
      </c>
      <c r="C11" s="38">
        <v>24</v>
      </c>
      <c r="D11" s="39">
        <v>0</v>
      </c>
      <c r="E11" s="39">
        <v>0</v>
      </c>
      <c r="F11" s="39">
        <v>24</v>
      </c>
      <c r="G11" s="39">
        <v>3</v>
      </c>
      <c r="H11" s="15"/>
      <c r="I11" s="39">
        <v>542040.49783000001</v>
      </c>
      <c r="J11" s="39">
        <v>284243.60632099991</v>
      </c>
      <c r="K11" s="39">
        <v>542040.49783000001</v>
      </c>
      <c r="L11" s="39">
        <v>0</v>
      </c>
      <c r="M11" s="39">
        <v>0</v>
      </c>
      <c r="N11" s="39">
        <v>542040.49783000001</v>
      </c>
      <c r="O11" s="39">
        <v>284243.60632099991</v>
      </c>
      <c r="P11" s="39">
        <v>542040.49783000001</v>
      </c>
      <c r="Q11" s="39">
        <v>257796.8915090001</v>
      </c>
      <c r="R11" s="39">
        <v>197270.34999999998</v>
      </c>
      <c r="S11" s="39">
        <v>0</v>
      </c>
      <c r="T11" s="39">
        <v>0</v>
      </c>
      <c r="U11" s="39">
        <v>197270.34999999998</v>
      </c>
      <c r="V11" s="39">
        <v>49981.463020000025</v>
      </c>
      <c r="W11" s="39">
        <v>0</v>
      </c>
      <c r="X11" s="39">
        <v>0</v>
      </c>
      <c r="Y11" s="39">
        <v>49981.463020000025</v>
      </c>
      <c r="Z11" s="39">
        <v>273838.75398884999</v>
      </c>
      <c r="AA11" s="40">
        <v>69973.905008850037</v>
      </c>
      <c r="AC11" s="38">
        <f t="shared" ref="AC11:AL11" si="0">SUM(AC12:AC15)</f>
        <v>0</v>
      </c>
      <c r="AD11" s="39">
        <f t="shared" si="0"/>
        <v>0</v>
      </c>
      <c r="AE11" s="39">
        <f t="shared" si="0"/>
        <v>0</v>
      </c>
      <c r="AF11" s="39">
        <f t="shared" si="0"/>
        <v>0</v>
      </c>
      <c r="AG11" s="39">
        <f t="shared" si="0"/>
        <v>0</v>
      </c>
      <c r="AH11" s="39">
        <f t="shared" si="0"/>
        <v>0</v>
      </c>
      <c r="AI11" s="39">
        <f t="shared" si="0"/>
        <v>0</v>
      </c>
      <c r="AJ11" s="39">
        <f t="shared" si="0"/>
        <v>0</v>
      </c>
      <c r="AK11" s="39">
        <f t="shared" si="0"/>
        <v>0</v>
      </c>
      <c r="AL11" s="40">
        <f t="shared" si="0"/>
        <v>0</v>
      </c>
      <c r="AO11" s="144"/>
      <c r="AP11" s="144"/>
    </row>
    <row r="12" spans="1:42" s="3" customFormat="1" ht="24.9" customHeight="1">
      <c r="A12" s="10"/>
      <c r="B12" s="234" t="s">
        <v>26</v>
      </c>
      <c r="C12" s="149">
        <v>24</v>
      </c>
      <c r="D12" s="24"/>
      <c r="E12" s="24"/>
      <c r="F12" s="24">
        <v>24</v>
      </c>
      <c r="G12" s="42">
        <v>3</v>
      </c>
      <c r="H12" s="15"/>
      <c r="I12" s="42">
        <v>542040.49783000001</v>
      </c>
      <c r="J12" s="42">
        <v>284243.60632099991</v>
      </c>
      <c r="K12" s="42">
        <v>542040.49783000001</v>
      </c>
      <c r="L12" s="42"/>
      <c r="M12" s="42"/>
      <c r="N12" s="150">
        <v>542040.49783000001</v>
      </c>
      <c r="O12" s="42">
        <v>284243.60632099991</v>
      </c>
      <c r="P12" s="42">
        <v>542040.49783000001</v>
      </c>
      <c r="Q12" s="42">
        <v>257796.8915090001</v>
      </c>
      <c r="R12" s="42">
        <v>197270.34999999998</v>
      </c>
      <c r="S12" s="42"/>
      <c r="T12" s="42"/>
      <c r="U12" s="24">
        <v>197270.34999999998</v>
      </c>
      <c r="V12" s="42">
        <v>49981.463020000025</v>
      </c>
      <c r="W12" s="42">
        <v>0</v>
      </c>
      <c r="X12" s="42">
        <v>0</v>
      </c>
      <c r="Y12" s="24">
        <v>49981.463020000025</v>
      </c>
      <c r="Z12" s="42">
        <v>273838.75398884999</v>
      </c>
      <c r="AA12" s="43">
        <v>69973.905008850037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9" customHeight="1">
      <c r="A13" s="11"/>
      <c r="B13" s="235" t="s">
        <v>27</v>
      </c>
      <c r="C13" s="151"/>
      <c r="D13" s="25"/>
      <c r="E13" s="25"/>
      <c r="F13" s="25"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v>0</v>
      </c>
      <c r="O13" s="45"/>
      <c r="P13" s="143">
        <v>0</v>
      </c>
      <c r="Q13" s="143">
        <v>0</v>
      </c>
      <c r="R13" s="143"/>
      <c r="S13" s="143"/>
      <c r="T13" s="143"/>
      <c r="U13" s="25">
        <v>0</v>
      </c>
      <c r="V13" s="143">
        <v>0</v>
      </c>
      <c r="W13" s="143">
        <v>0</v>
      </c>
      <c r="X13" s="143">
        <v>0</v>
      </c>
      <c r="Y13" s="25"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9" customHeight="1">
      <c r="A14" s="11"/>
      <c r="B14" s="235" t="s">
        <v>28</v>
      </c>
      <c r="C14" s="151"/>
      <c r="D14" s="25"/>
      <c r="E14" s="25"/>
      <c r="F14" s="25"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v>0</v>
      </c>
      <c r="O14" s="45"/>
      <c r="P14" s="45">
        <v>0</v>
      </c>
      <c r="Q14" s="45">
        <v>0</v>
      </c>
      <c r="R14" s="45"/>
      <c r="S14" s="45"/>
      <c r="T14" s="45"/>
      <c r="U14" s="25">
        <v>0</v>
      </c>
      <c r="V14" s="45">
        <v>0</v>
      </c>
      <c r="W14" s="45">
        <v>0</v>
      </c>
      <c r="X14" s="45">
        <v>0</v>
      </c>
      <c r="Y14" s="25"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9" customHeight="1" thickBot="1">
      <c r="A15" s="12"/>
      <c r="B15" s="236" t="s">
        <v>29</v>
      </c>
      <c r="C15" s="153"/>
      <c r="D15" s="26"/>
      <c r="E15" s="26"/>
      <c r="F15" s="26"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v>0</v>
      </c>
      <c r="O15" s="48"/>
      <c r="P15" s="48">
        <v>0</v>
      </c>
      <c r="Q15" s="48">
        <v>0</v>
      </c>
      <c r="R15" s="48"/>
      <c r="S15" s="48"/>
      <c r="T15" s="48"/>
      <c r="U15" s="26">
        <v>0</v>
      </c>
      <c r="V15" s="48">
        <v>0</v>
      </c>
      <c r="W15" s="48">
        <v>0</v>
      </c>
      <c r="X15" s="48">
        <v>0</v>
      </c>
      <c r="Y15" s="26"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9" customHeight="1" thickBot="1">
      <c r="A16" s="6" t="s">
        <v>30</v>
      </c>
      <c r="B16" s="233" t="s">
        <v>11</v>
      </c>
      <c r="C16" s="154"/>
      <c r="D16" s="27"/>
      <c r="E16" s="27"/>
      <c r="F16" s="27"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v>0</v>
      </c>
      <c r="O16" s="51"/>
      <c r="P16" s="51">
        <v>0</v>
      </c>
      <c r="Q16" s="51">
        <v>0</v>
      </c>
      <c r="R16" s="51"/>
      <c r="S16" s="51"/>
      <c r="T16" s="51"/>
      <c r="U16" s="27">
        <v>0</v>
      </c>
      <c r="V16" s="51">
        <v>0</v>
      </c>
      <c r="W16" s="51">
        <v>0</v>
      </c>
      <c r="X16" s="51">
        <v>0</v>
      </c>
      <c r="Y16" s="27"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9" customHeight="1" thickBot="1">
      <c r="A17" s="6" t="s">
        <v>31</v>
      </c>
      <c r="B17" s="233" t="s">
        <v>32</v>
      </c>
      <c r="C17" s="156">
        <v>151</v>
      </c>
      <c r="D17" s="28">
        <v>254</v>
      </c>
      <c r="E17" s="28">
        <v>0</v>
      </c>
      <c r="F17" s="28">
        <v>405</v>
      </c>
      <c r="G17" s="28">
        <v>353</v>
      </c>
      <c r="H17" s="19"/>
      <c r="I17" s="28">
        <v>209928.51885094558</v>
      </c>
      <c r="J17" s="28">
        <v>171145.65633600001</v>
      </c>
      <c r="K17" s="28">
        <v>191777.18335600005</v>
      </c>
      <c r="L17" s="28">
        <v>17633.070032000025</v>
      </c>
      <c r="M17" s="28">
        <v>0</v>
      </c>
      <c r="N17" s="28">
        <v>209410.25338800007</v>
      </c>
      <c r="O17" s="28">
        <v>171145.65633599996</v>
      </c>
      <c r="P17" s="28">
        <v>142396.06000000006</v>
      </c>
      <c r="Q17" s="28">
        <v>31224.322096023934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-3011.137252349994</v>
      </c>
      <c r="AA17" s="157">
        <v>-3011.137252349994</v>
      </c>
      <c r="AC17" s="38">
        <f t="shared" ref="AC17:AL17" si="1">SUM(AC18:AC19)</f>
        <v>0</v>
      </c>
      <c r="AD17" s="39">
        <f t="shared" si="1"/>
        <v>0</v>
      </c>
      <c r="AE17" s="39">
        <f t="shared" si="1"/>
        <v>0</v>
      </c>
      <c r="AF17" s="39">
        <f t="shared" si="1"/>
        <v>0</v>
      </c>
      <c r="AG17" s="39">
        <f t="shared" si="1"/>
        <v>0</v>
      </c>
      <c r="AH17" s="39">
        <f t="shared" si="1"/>
        <v>0</v>
      </c>
      <c r="AI17" s="39">
        <f t="shared" si="1"/>
        <v>0</v>
      </c>
      <c r="AJ17" s="39">
        <f t="shared" si="1"/>
        <v>0</v>
      </c>
      <c r="AK17" s="39">
        <f t="shared" si="1"/>
        <v>0</v>
      </c>
      <c r="AL17" s="40">
        <f t="shared" si="1"/>
        <v>0</v>
      </c>
      <c r="AN17" s="142"/>
      <c r="AO17" s="144"/>
      <c r="AP17" s="144"/>
      <c r="AV17" s="142"/>
      <c r="AW17" s="142"/>
      <c r="AX17" s="142"/>
    </row>
    <row r="18" spans="1:50" ht="24.9" customHeight="1">
      <c r="A18" s="10"/>
      <c r="B18" s="237" t="s">
        <v>33</v>
      </c>
      <c r="C18" s="158">
        <v>27</v>
      </c>
      <c r="D18" s="29">
        <v>0</v>
      </c>
      <c r="E18" s="29">
        <v>0</v>
      </c>
      <c r="F18" s="29">
        <v>27</v>
      </c>
      <c r="G18" s="54">
        <v>16</v>
      </c>
      <c r="H18" s="18"/>
      <c r="I18" s="54">
        <v>8527.0099999999984</v>
      </c>
      <c r="J18" s="54">
        <v>0</v>
      </c>
      <c r="K18" s="54">
        <v>8527.0099999999984</v>
      </c>
      <c r="L18" s="54">
        <v>0</v>
      </c>
      <c r="M18" s="54">
        <v>0</v>
      </c>
      <c r="N18" s="159">
        <v>8527.0099999999984</v>
      </c>
      <c r="O18" s="54"/>
      <c r="P18" s="54">
        <v>7681.0699999999979</v>
      </c>
      <c r="Q18" s="54">
        <v>7681.0699999999979</v>
      </c>
      <c r="R18" s="54"/>
      <c r="S18" s="54"/>
      <c r="T18" s="54"/>
      <c r="U18" s="29">
        <v>0</v>
      </c>
      <c r="V18" s="54">
        <v>0</v>
      </c>
      <c r="W18" s="54">
        <v>0</v>
      </c>
      <c r="X18" s="54">
        <v>0</v>
      </c>
      <c r="Y18" s="29">
        <v>0</v>
      </c>
      <c r="Z18" s="54">
        <v>-3463.489</v>
      </c>
      <c r="AA18" s="55">
        <v>-3463.489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8.2" thickBot="1">
      <c r="A19" s="12"/>
      <c r="B19" s="238" t="s">
        <v>34</v>
      </c>
      <c r="C19" s="160">
        <v>124</v>
      </c>
      <c r="D19" s="30">
        <v>254</v>
      </c>
      <c r="E19" s="30">
        <v>0</v>
      </c>
      <c r="F19" s="30">
        <v>378</v>
      </c>
      <c r="G19" s="57">
        <v>337</v>
      </c>
      <c r="H19" s="17"/>
      <c r="I19" s="57">
        <v>201401.50885094557</v>
      </c>
      <c r="J19" s="57">
        <v>171145.65633600001</v>
      </c>
      <c r="K19" s="57">
        <v>183250.17335600004</v>
      </c>
      <c r="L19" s="57">
        <v>17633.070032000025</v>
      </c>
      <c r="M19" s="57">
        <v>0</v>
      </c>
      <c r="N19" s="161">
        <v>200883.24338800006</v>
      </c>
      <c r="O19" s="57">
        <v>171145.65633599996</v>
      </c>
      <c r="P19" s="57">
        <v>134714.99000000005</v>
      </c>
      <c r="Q19" s="57">
        <v>23543.252096023934</v>
      </c>
      <c r="R19" s="57"/>
      <c r="S19" s="57"/>
      <c r="T19" s="57"/>
      <c r="U19" s="30">
        <v>0</v>
      </c>
      <c r="V19" s="57">
        <v>0</v>
      </c>
      <c r="W19" s="57">
        <v>0</v>
      </c>
      <c r="X19" s="57">
        <v>0</v>
      </c>
      <c r="Y19" s="30">
        <v>0</v>
      </c>
      <c r="Z19" s="57">
        <v>452.35174765000579</v>
      </c>
      <c r="AA19" s="58">
        <v>452.35174765000579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9" customHeight="1" thickBot="1">
      <c r="A20" s="6" t="s">
        <v>35</v>
      </c>
      <c r="B20" s="233" t="s">
        <v>2</v>
      </c>
      <c r="C20" s="162"/>
      <c r="D20" s="31"/>
      <c r="E20" s="31"/>
      <c r="F20" s="31"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v>0</v>
      </c>
      <c r="O20" s="60"/>
      <c r="P20" s="60">
        <v>0</v>
      </c>
      <c r="Q20" s="60">
        <v>0</v>
      </c>
      <c r="R20" s="60"/>
      <c r="S20" s="60"/>
      <c r="T20" s="60"/>
      <c r="U20" s="31">
        <v>0</v>
      </c>
      <c r="V20" s="60">
        <v>0</v>
      </c>
      <c r="W20" s="60">
        <v>0</v>
      </c>
      <c r="X20" s="60">
        <v>0</v>
      </c>
      <c r="Y20" s="31"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9" customHeight="1" thickBot="1">
      <c r="A21" s="6" t="s">
        <v>36</v>
      </c>
      <c r="B21" s="233" t="s">
        <v>37</v>
      </c>
      <c r="C21" s="156">
        <v>2056</v>
      </c>
      <c r="D21" s="28">
        <v>571</v>
      </c>
      <c r="E21" s="28">
        <v>0</v>
      </c>
      <c r="F21" s="28">
        <v>2627</v>
      </c>
      <c r="G21" s="28">
        <v>1963</v>
      </c>
      <c r="H21" s="28">
        <v>2627</v>
      </c>
      <c r="I21" s="28">
        <v>2700110.8859345191</v>
      </c>
      <c r="J21" s="28">
        <v>1806112.1832908676</v>
      </c>
      <c r="K21" s="28">
        <v>1727356.7765129926</v>
      </c>
      <c r="L21" s="28">
        <v>603153.50910900114</v>
      </c>
      <c r="M21" s="28">
        <v>0</v>
      </c>
      <c r="N21" s="28">
        <v>2330510.2856219937</v>
      </c>
      <c r="O21" s="28">
        <v>1562846.5514137936</v>
      </c>
      <c r="P21" s="28">
        <v>2224142.9999999958</v>
      </c>
      <c r="Q21" s="28">
        <v>772609.47880595399</v>
      </c>
      <c r="R21" s="28">
        <v>1317210.689999999</v>
      </c>
      <c r="S21" s="28">
        <v>539221.71</v>
      </c>
      <c r="T21" s="28">
        <v>0</v>
      </c>
      <c r="U21" s="28">
        <v>1856432.399999999</v>
      </c>
      <c r="V21" s="28">
        <v>454074.78999999701</v>
      </c>
      <c r="W21" s="28">
        <v>169987.24599999998</v>
      </c>
      <c r="X21" s="28">
        <v>0</v>
      </c>
      <c r="Y21" s="28">
        <v>624062.03599999705</v>
      </c>
      <c r="Z21" s="28">
        <v>1880475.1243771384</v>
      </c>
      <c r="AA21" s="157">
        <v>459523.14237713662</v>
      </c>
      <c r="AC21" s="38">
        <f t="shared" ref="AC21:AL21" si="2">SUM(AC22:AC23)</f>
        <v>0</v>
      </c>
      <c r="AD21" s="39">
        <f t="shared" si="2"/>
        <v>0</v>
      </c>
      <c r="AE21" s="39">
        <f t="shared" si="2"/>
        <v>0</v>
      </c>
      <c r="AF21" s="39">
        <f t="shared" si="2"/>
        <v>0</v>
      </c>
      <c r="AG21" s="39">
        <f t="shared" si="2"/>
        <v>0</v>
      </c>
      <c r="AH21" s="39">
        <f t="shared" si="2"/>
        <v>0</v>
      </c>
      <c r="AI21" s="39">
        <f t="shared" si="2"/>
        <v>0</v>
      </c>
      <c r="AJ21" s="39">
        <f t="shared" si="2"/>
        <v>0</v>
      </c>
      <c r="AK21" s="39">
        <f t="shared" si="2"/>
        <v>0</v>
      </c>
      <c r="AL21" s="40">
        <f t="shared" si="2"/>
        <v>0</v>
      </c>
      <c r="AN21" s="142"/>
      <c r="AO21" s="144"/>
      <c r="AP21" s="144"/>
      <c r="AV21" s="142"/>
      <c r="AW21" s="142"/>
      <c r="AX21" s="142"/>
    </row>
    <row r="22" spans="1:50" ht="24.9" customHeight="1">
      <c r="A22" s="10"/>
      <c r="B22" s="237" t="s">
        <v>38</v>
      </c>
      <c r="C22" s="149">
        <v>2056</v>
      </c>
      <c r="D22" s="24">
        <v>571</v>
      </c>
      <c r="E22" s="24">
        <v>0</v>
      </c>
      <c r="F22" s="24">
        <v>2627</v>
      </c>
      <c r="G22" s="42">
        <v>1963</v>
      </c>
      <c r="H22" s="42">
        <v>2627</v>
      </c>
      <c r="I22" s="42">
        <v>2700110.8859345191</v>
      </c>
      <c r="J22" s="42">
        <v>1806112.1832908676</v>
      </c>
      <c r="K22" s="42">
        <v>1727356.7765129926</v>
      </c>
      <c r="L22" s="42">
        <v>603153.50910900114</v>
      </c>
      <c r="M22" s="42">
        <v>0</v>
      </c>
      <c r="N22" s="150">
        <v>2330510.2856219937</v>
      </c>
      <c r="O22" s="42">
        <v>1562846.5514137936</v>
      </c>
      <c r="P22" s="42">
        <v>2224142.9999999958</v>
      </c>
      <c r="Q22" s="42">
        <v>772609.47880595399</v>
      </c>
      <c r="R22" s="42">
        <v>1317210.689999999</v>
      </c>
      <c r="S22" s="42">
        <v>539221.71</v>
      </c>
      <c r="T22" s="42">
        <v>0</v>
      </c>
      <c r="U22" s="24">
        <v>1856432.399999999</v>
      </c>
      <c r="V22" s="42">
        <v>454074.78999999701</v>
      </c>
      <c r="W22" s="42">
        <v>169987.24599999998</v>
      </c>
      <c r="X22" s="42">
        <v>0</v>
      </c>
      <c r="Y22" s="24">
        <v>624062.03599999705</v>
      </c>
      <c r="Z22" s="42">
        <v>1880475.1243771384</v>
      </c>
      <c r="AA22" s="43">
        <v>459523.14237713662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9" customHeight="1" thickBot="1">
      <c r="A23" s="12"/>
      <c r="B23" s="239" t="s">
        <v>39</v>
      </c>
      <c r="C23" s="81"/>
      <c r="D23" s="82"/>
      <c r="E23" s="82"/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v>0</v>
      </c>
      <c r="O23" s="82"/>
      <c r="P23" s="82">
        <v>0</v>
      </c>
      <c r="Q23" s="82">
        <v>0</v>
      </c>
      <c r="R23" s="82"/>
      <c r="S23" s="82"/>
      <c r="T23" s="82"/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9" customHeight="1" thickBot="1">
      <c r="A24" s="6" t="s">
        <v>40</v>
      </c>
      <c r="B24" s="233" t="s">
        <v>41</v>
      </c>
      <c r="C24" s="165">
        <v>7390</v>
      </c>
      <c r="D24" s="32">
        <v>457714</v>
      </c>
      <c r="E24" s="32">
        <v>0</v>
      </c>
      <c r="F24" s="32">
        <v>465104</v>
      </c>
      <c r="G24" s="32">
        <v>39817</v>
      </c>
      <c r="H24" s="32">
        <v>465101</v>
      </c>
      <c r="I24" s="32">
        <v>1408013.8438274763</v>
      </c>
      <c r="J24" s="32">
        <v>81782.762916230684</v>
      </c>
      <c r="K24" s="32">
        <v>113759.95120800013</v>
      </c>
      <c r="L24" s="32">
        <v>1291141.4755867787</v>
      </c>
      <c r="M24" s="32">
        <v>0</v>
      </c>
      <c r="N24" s="32">
        <v>1404901.4267947788</v>
      </c>
      <c r="O24" s="32">
        <v>80067.021758398361</v>
      </c>
      <c r="P24" s="32">
        <v>1351086.5658244339</v>
      </c>
      <c r="Q24" s="32">
        <v>1292131.8981777069</v>
      </c>
      <c r="R24" s="32">
        <v>49829.822908496746</v>
      </c>
      <c r="S24" s="32">
        <v>217658.14366013079</v>
      </c>
      <c r="T24" s="32">
        <v>0</v>
      </c>
      <c r="U24" s="32">
        <v>267487.96656862757</v>
      </c>
      <c r="V24" s="32">
        <v>22802.366908496741</v>
      </c>
      <c r="W24" s="32">
        <v>166175.75966013083</v>
      </c>
      <c r="X24" s="32">
        <v>0</v>
      </c>
      <c r="Y24" s="32">
        <v>188978.12656862757</v>
      </c>
      <c r="Z24" s="32">
        <v>329038.83377562679</v>
      </c>
      <c r="AA24" s="166">
        <v>213954.20177562677</v>
      </c>
      <c r="AC24" s="62">
        <f t="shared" ref="AC24:AL24" si="3">SUM(AC25:AC27)</f>
        <v>0</v>
      </c>
      <c r="AD24" s="63">
        <f t="shared" si="3"/>
        <v>0</v>
      </c>
      <c r="AE24" s="63">
        <f t="shared" si="3"/>
        <v>0</v>
      </c>
      <c r="AF24" s="63">
        <f t="shared" si="3"/>
        <v>0</v>
      </c>
      <c r="AG24" s="63">
        <f t="shared" si="3"/>
        <v>0</v>
      </c>
      <c r="AH24" s="63">
        <f t="shared" si="3"/>
        <v>0</v>
      </c>
      <c r="AI24" s="63">
        <f t="shared" si="3"/>
        <v>0</v>
      </c>
      <c r="AJ24" s="63">
        <f t="shared" si="3"/>
        <v>0</v>
      </c>
      <c r="AK24" s="63">
        <f t="shared" si="3"/>
        <v>0</v>
      </c>
      <c r="AL24" s="64">
        <f t="shared" si="3"/>
        <v>0</v>
      </c>
      <c r="AN24" s="142"/>
      <c r="AO24" s="144"/>
      <c r="AP24" s="144"/>
      <c r="AV24" s="142"/>
      <c r="AW24" s="142"/>
      <c r="AX24" s="142"/>
    </row>
    <row r="25" spans="1:50" ht="24.9" customHeight="1">
      <c r="A25" s="10"/>
      <c r="B25" s="237" t="s">
        <v>42</v>
      </c>
      <c r="C25" s="149">
        <v>7000</v>
      </c>
      <c r="D25" s="24">
        <v>457134</v>
      </c>
      <c r="E25" s="24"/>
      <c r="F25" s="24">
        <v>464134</v>
      </c>
      <c r="G25" s="42">
        <v>39006</v>
      </c>
      <c r="H25" s="42">
        <v>464134</v>
      </c>
      <c r="I25" s="42">
        <v>1275348.2777777775</v>
      </c>
      <c r="J25" s="42">
        <v>0</v>
      </c>
      <c r="K25" s="42">
        <v>59018.500000000036</v>
      </c>
      <c r="L25" s="42">
        <v>1216329.7777777787</v>
      </c>
      <c r="M25" s="42"/>
      <c r="N25" s="150">
        <v>1275348.2777777787</v>
      </c>
      <c r="O25" s="42"/>
      <c r="P25" s="42">
        <v>1255406.2558244339</v>
      </c>
      <c r="Q25" s="42">
        <v>1255406.2558244339</v>
      </c>
      <c r="R25" s="42">
        <v>6256.8829084967365</v>
      </c>
      <c r="S25" s="42">
        <v>111996.7136601308</v>
      </c>
      <c r="T25" s="42"/>
      <c r="U25" s="24">
        <v>118253.59656862754</v>
      </c>
      <c r="V25" s="42">
        <v>6256.8829084967365</v>
      </c>
      <c r="W25" s="42">
        <v>111996.7136601308</v>
      </c>
      <c r="X25" s="42">
        <v>0</v>
      </c>
      <c r="Y25" s="24">
        <v>118253.59656862754</v>
      </c>
      <c r="Z25" s="42">
        <v>100211.971372549</v>
      </c>
      <c r="AA25" s="43">
        <v>100211.971372549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9" customHeight="1">
      <c r="A26" s="11"/>
      <c r="B26" s="240" t="s">
        <v>3</v>
      </c>
      <c r="C26" s="75">
        <v>387</v>
      </c>
      <c r="D26" s="76">
        <v>580</v>
      </c>
      <c r="E26" s="76">
        <v>0</v>
      </c>
      <c r="F26" s="76">
        <v>967</v>
      </c>
      <c r="G26" s="76">
        <v>808</v>
      </c>
      <c r="H26" s="42">
        <v>967</v>
      </c>
      <c r="I26" s="76">
        <v>121799.90104969876</v>
      </c>
      <c r="J26" s="76">
        <v>73090.230916230692</v>
      </c>
      <c r="K26" s="76">
        <v>43875.7862080001</v>
      </c>
      <c r="L26" s="76">
        <v>74811.697808999961</v>
      </c>
      <c r="M26" s="76">
        <v>0</v>
      </c>
      <c r="N26" s="167">
        <v>118687.48401700007</v>
      </c>
      <c r="O26" s="76">
        <v>71374.489758398369</v>
      </c>
      <c r="P26" s="76">
        <v>93631.620000000083</v>
      </c>
      <c r="Q26" s="76">
        <v>36315.902117355407</v>
      </c>
      <c r="R26" s="76">
        <v>43572.94000000001</v>
      </c>
      <c r="S26" s="76">
        <v>105661.43000000001</v>
      </c>
      <c r="T26" s="76">
        <v>0</v>
      </c>
      <c r="U26" s="76">
        <v>149234.37000000002</v>
      </c>
      <c r="V26" s="76">
        <v>16545.484000000004</v>
      </c>
      <c r="W26" s="76">
        <v>54179.046000000017</v>
      </c>
      <c r="X26" s="76">
        <v>0</v>
      </c>
      <c r="Y26" s="76">
        <v>70724.530000000028</v>
      </c>
      <c r="Z26" s="76">
        <v>228718.20575307778</v>
      </c>
      <c r="AA26" s="77">
        <v>113633.57375307778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9" customHeight="1" thickBot="1">
      <c r="A27" s="12"/>
      <c r="B27" s="239" t="s">
        <v>43</v>
      </c>
      <c r="C27" s="168">
        <v>3</v>
      </c>
      <c r="D27" s="33">
        <v>0</v>
      </c>
      <c r="E27" s="33"/>
      <c r="F27" s="33">
        <v>3</v>
      </c>
      <c r="G27" s="68">
        <v>3</v>
      </c>
      <c r="H27" s="17"/>
      <c r="I27" s="68">
        <v>10865.665000000001</v>
      </c>
      <c r="J27" s="68">
        <v>8692.5319999999992</v>
      </c>
      <c r="K27" s="68">
        <v>10865.665000000001</v>
      </c>
      <c r="L27" s="68">
        <v>0</v>
      </c>
      <c r="M27" s="68"/>
      <c r="N27" s="169">
        <v>10865.665000000001</v>
      </c>
      <c r="O27" s="68">
        <v>8692.5319999999992</v>
      </c>
      <c r="P27" s="68">
        <v>2048.6900000000005</v>
      </c>
      <c r="Q27" s="68">
        <v>409.74023591750847</v>
      </c>
      <c r="R27" s="68"/>
      <c r="S27" s="68"/>
      <c r="T27" s="68"/>
      <c r="U27" s="33">
        <v>0</v>
      </c>
      <c r="V27" s="68">
        <v>0</v>
      </c>
      <c r="W27" s="68">
        <v>0</v>
      </c>
      <c r="X27" s="68">
        <v>0</v>
      </c>
      <c r="Y27" s="33">
        <v>0</v>
      </c>
      <c r="Z27" s="68">
        <v>108.65665000000008</v>
      </c>
      <c r="AA27" s="69">
        <v>108.65665000000008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9" customHeight="1" thickBot="1">
      <c r="A28" s="6" t="s">
        <v>44</v>
      </c>
      <c r="B28" s="233" t="s">
        <v>4</v>
      </c>
      <c r="C28" s="162"/>
      <c r="D28" s="31"/>
      <c r="E28" s="31"/>
      <c r="F28" s="31"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v>0</v>
      </c>
      <c r="O28" s="60"/>
      <c r="P28" s="60">
        <v>0</v>
      </c>
      <c r="Q28" s="60">
        <v>0</v>
      </c>
      <c r="R28" s="60"/>
      <c r="S28" s="60"/>
      <c r="T28" s="60"/>
      <c r="U28" s="31">
        <v>0</v>
      </c>
      <c r="V28" s="60">
        <v>0</v>
      </c>
      <c r="W28" s="60">
        <v>0</v>
      </c>
      <c r="X28" s="60">
        <v>0</v>
      </c>
      <c r="Y28" s="31"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9" customHeight="1" thickBot="1">
      <c r="A29" s="13" t="s">
        <v>45</v>
      </c>
      <c r="B29" s="241" t="s">
        <v>12</v>
      </c>
      <c r="C29" s="170">
        <v>30</v>
      </c>
      <c r="D29" s="34">
        <v>0</v>
      </c>
      <c r="E29" s="34">
        <v>0</v>
      </c>
      <c r="F29" s="34">
        <v>30</v>
      </c>
      <c r="G29" s="7">
        <v>19</v>
      </c>
      <c r="H29" s="171">
        <v>30</v>
      </c>
      <c r="I29" s="7">
        <v>4409731.298713115</v>
      </c>
      <c r="J29" s="7">
        <v>4402317.0767531134</v>
      </c>
      <c r="K29" s="7">
        <v>4409731.298713115</v>
      </c>
      <c r="L29" s="7">
        <v>0</v>
      </c>
      <c r="M29" s="7">
        <v>0</v>
      </c>
      <c r="N29" s="172">
        <v>4409731.298713115</v>
      </c>
      <c r="O29" s="7">
        <v>4402317.0767531134</v>
      </c>
      <c r="P29" s="7">
        <v>2894600.9800000051</v>
      </c>
      <c r="Q29" s="7">
        <v>2366.4409779203124</v>
      </c>
      <c r="R29" s="7"/>
      <c r="S29" s="7"/>
      <c r="T29" s="7"/>
      <c r="U29" s="34">
        <v>0</v>
      </c>
      <c r="V29" s="7">
        <v>0</v>
      </c>
      <c r="W29" s="7">
        <v>0</v>
      </c>
      <c r="X29" s="7">
        <v>0</v>
      </c>
      <c r="Y29" s="34">
        <v>0</v>
      </c>
      <c r="Z29" s="7">
        <v>258.76989800008016</v>
      </c>
      <c r="AA29" s="14">
        <v>258.76989800008016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.6" thickBot="1">
      <c r="A30" s="6" t="s">
        <v>46</v>
      </c>
      <c r="B30" s="241" t="s">
        <v>47</v>
      </c>
      <c r="C30" s="165">
        <v>38</v>
      </c>
      <c r="D30" s="32">
        <v>0</v>
      </c>
      <c r="E30" s="32">
        <v>0</v>
      </c>
      <c r="F30" s="32">
        <v>38</v>
      </c>
      <c r="G30" s="32">
        <v>17</v>
      </c>
      <c r="H30" s="16"/>
      <c r="I30" s="32">
        <v>3248219.6266084583</v>
      </c>
      <c r="J30" s="32">
        <v>3246555.1084084585</v>
      </c>
      <c r="K30" s="32">
        <v>3248219.6266084583</v>
      </c>
      <c r="L30" s="32">
        <v>0</v>
      </c>
      <c r="M30" s="32">
        <v>0</v>
      </c>
      <c r="N30" s="32">
        <v>3248219.6266084583</v>
      </c>
      <c r="O30" s="32">
        <v>3246555.1084084585</v>
      </c>
      <c r="P30" s="32">
        <v>2216878.9100000011</v>
      </c>
      <c r="Q30" s="32">
        <v>781.90185678785201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83.225909999990847</v>
      </c>
      <c r="AA30" s="166">
        <v>83.225909999990847</v>
      </c>
      <c r="AC30" s="62">
        <f t="shared" ref="AC30:AL30" si="4">SUM(AC31:AC32)</f>
        <v>0</v>
      </c>
      <c r="AD30" s="63">
        <f t="shared" si="4"/>
        <v>0</v>
      </c>
      <c r="AE30" s="63">
        <f t="shared" si="4"/>
        <v>0</v>
      </c>
      <c r="AF30" s="63">
        <f t="shared" si="4"/>
        <v>0</v>
      </c>
      <c r="AG30" s="63">
        <f t="shared" si="4"/>
        <v>0</v>
      </c>
      <c r="AH30" s="63">
        <f t="shared" si="4"/>
        <v>0</v>
      </c>
      <c r="AI30" s="63">
        <f t="shared" si="4"/>
        <v>0</v>
      </c>
      <c r="AJ30" s="63">
        <f t="shared" si="4"/>
        <v>0</v>
      </c>
      <c r="AK30" s="63">
        <f t="shared" si="4"/>
        <v>0</v>
      </c>
      <c r="AL30" s="64">
        <f t="shared" si="4"/>
        <v>0</v>
      </c>
      <c r="AN30" s="142"/>
      <c r="AO30" s="144"/>
      <c r="AP30" s="144"/>
      <c r="AV30" s="142"/>
      <c r="AW30" s="142"/>
      <c r="AX30" s="142"/>
    </row>
    <row r="31" spans="1:50" ht="27.6">
      <c r="A31" s="10"/>
      <c r="B31" s="237" t="s">
        <v>48</v>
      </c>
      <c r="C31" s="78">
        <v>38</v>
      </c>
      <c r="D31" s="79"/>
      <c r="E31" s="79">
        <v>0</v>
      </c>
      <c r="F31" s="79">
        <v>38</v>
      </c>
      <c r="G31" s="79">
        <v>17</v>
      </c>
      <c r="H31" s="15"/>
      <c r="I31" s="79">
        <v>3248219.6266084583</v>
      </c>
      <c r="J31" s="79">
        <v>3246555.1084084585</v>
      </c>
      <c r="K31" s="79">
        <v>3248219.6266084583</v>
      </c>
      <c r="L31" s="79"/>
      <c r="M31" s="79">
        <v>0</v>
      </c>
      <c r="N31" s="173">
        <v>3248219.6266084583</v>
      </c>
      <c r="O31" s="79">
        <v>3246555.1084084585</v>
      </c>
      <c r="P31" s="79">
        <v>2216878.9100000011</v>
      </c>
      <c r="Q31" s="79">
        <v>781.90185678785201</v>
      </c>
      <c r="R31" s="79"/>
      <c r="S31" s="79"/>
      <c r="T31" s="79"/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83.225909999990847</v>
      </c>
      <c r="AA31" s="80">
        <v>83.225909999990847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9" t="s">
        <v>49</v>
      </c>
      <c r="C32" s="81"/>
      <c r="D32" s="82"/>
      <c r="E32" s="82"/>
      <c r="F32" s="82"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v>0</v>
      </c>
      <c r="O32" s="82"/>
      <c r="P32" s="82">
        <v>0</v>
      </c>
      <c r="Q32" s="82">
        <v>0</v>
      </c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.6" thickBot="1">
      <c r="A33" s="6" t="s">
        <v>50</v>
      </c>
      <c r="B33" s="233" t="s">
        <v>13</v>
      </c>
      <c r="C33" s="162"/>
      <c r="D33" s="31"/>
      <c r="E33" s="31"/>
      <c r="F33" s="31"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v>0</v>
      </c>
      <c r="O33" s="60"/>
      <c r="P33" s="60">
        <v>0</v>
      </c>
      <c r="Q33" s="60">
        <v>0</v>
      </c>
      <c r="R33" s="60"/>
      <c r="S33" s="60"/>
      <c r="T33" s="60"/>
      <c r="U33" s="31">
        <v>0</v>
      </c>
      <c r="V33" s="60">
        <v>0</v>
      </c>
      <c r="W33" s="60">
        <v>0</v>
      </c>
      <c r="X33" s="60">
        <v>0</v>
      </c>
      <c r="Y33" s="31"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.6" thickBot="1">
      <c r="A34" s="6" t="s">
        <v>51</v>
      </c>
      <c r="B34" s="233" t="s">
        <v>14</v>
      </c>
      <c r="C34" s="165">
        <v>0</v>
      </c>
      <c r="D34" s="32">
        <v>0</v>
      </c>
      <c r="E34" s="32">
        <v>0</v>
      </c>
      <c r="F34" s="32">
        <v>0</v>
      </c>
      <c r="G34" s="32">
        <v>0</v>
      </c>
      <c r="H34" s="17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166">
        <v>0</v>
      </c>
      <c r="AC34" s="62">
        <f t="shared" ref="AC34:AL34" si="5">SUM(AC35:AC36)</f>
        <v>0</v>
      </c>
      <c r="AD34" s="63">
        <f t="shared" si="5"/>
        <v>0</v>
      </c>
      <c r="AE34" s="63">
        <f t="shared" si="5"/>
        <v>0</v>
      </c>
      <c r="AF34" s="63">
        <f t="shared" si="5"/>
        <v>0</v>
      </c>
      <c r="AG34" s="63">
        <f t="shared" si="5"/>
        <v>0</v>
      </c>
      <c r="AH34" s="63">
        <f t="shared" si="5"/>
        <v>0</v>
      </c>
      <c r="AI34" s="63">
        <f t="shared" si="5"/>
        <v>0</v>
      </c>
      <c r="AJ34" s="63">
        <f t="shared" si="5"/>
        <v>0</v>
      </c>
      <c r="AK34" s="63">
        <f t="shared" si="5"/>
        <v>0</v>
      </c>
      <c r="AL34" s="64">
        <f t="shared" si="5"/>
        <v>0</v>
      </c>
      <c r="AN34" s="142"/>
      <c r="AO34" s="144"/>
      <c r="AP34" s="144"/>
      <c r="AV34" s="142"/>
      <c r="AW34" s="142"/>
      <c r="AX34" s="142"/>
    </row>
    <row r="35" spans="1:50" ht="27.6">
      <c r="A35" s="10"/>
      <c r="B35" s="242" t="s">
        <v>52</v>
      </c>
      <c r="C35" s="158"/>
      <c r="D35" s="29"/>
      <c r="E35" s="29"/>
      <c r="F35" s="29"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v>0</v>
      </c>
      <c r="O35" s="54"/>
      <c r="P35" s="54">
        <v>0</v>
      </c>
      <c r="Q35" s="54">
        <v>0</v>
      </c>
      <c r="R35" s="54"/>
      <c r="S35" s="54"/>
      <c r="T35" s="54"/>
      <c r="U35" s="29">
        <v>0</v>
      </c>
      <c r="V35" s="54">
        <v>0</v>
      </c>
      <c r="W35" s="54">
        <v>0</v>
      </c>
      <c r="X35" s="54">
        <v>0</v>
      </c>
      <c r="Y35" s="29"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9" t="s">
        <v>53</v>
      </c>
      <c r="C36" s="81"/>
      <c r="D36" s="82"/>
      <c r="E36" s="82"/>
      <c r="F36" s="82"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v>0</v>
      </c>
      <c r="O36" s="82"/>
      <c r="P36" s="82">
        <v>0</v>
      </c>
      <c r="Q36" s="82">
        <v>0</v>
      </c>
      <c r="R36" s="82"/>
      <c r="S36" s="82"/>
      <c r="T36" s="82"/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3" t="s">
        <v>5</v>
      </c>
      <c r="C37" s="174">
        <v>2</v>
      </c>
      <c r="D37" s="175">
        <v>3</v>
      </c>
      <c r="E37" s="175">
        <v>0</v>
      </c>
      <c r="F37" s="175">
        <v>5</v>
      </c>
      <c r="G37" s="66">
        <v>3</v>
      </c>
      <c r="H37" s="19"/>
      <c r="I37" s="66">
        <v>22824.102920000008</v>
      </c>
      <c r="J37" s="66">
        <v>18259.282335999989</v>
      </c>
      <c r="K37" s="66">
        <v>6378.3529200000048</v>
      </c>
      <c r="L37" s="66">
        <v>16445.750000000004</v>
      </c>
      <c r="M37" s="66">
        <v>0</v>
      </c>
      <c r="N37" s="176">
        <v>22824.102920000008</v>
      </c>
      <c r="O37" s="66">
        <v>18259.282335999989</v>
      </c>
      <c r="P37" s="66">
        <v>47636.23000000001</v>
      </c>
      <c r="Q37" s="66">
        <v>9527.2475048241358</v>
      </c>
      <c r="R37" s="66">
        <v>13842.069999999994</v>
      </c>
      <c r="S37" s="66">
        <v>387.80000000000018</v>
      </c>
      <c r="T37" s="66">
        <v>0</v>
      </c>
      <c r="U37" s="175">
        <v>14229.869999999995</v>
      </c>
      <c r="V37" s="66">
        <v>2768.4139999999807</v>
      </c>
      <c r="W37" s="66">
        <v>77.559999999999945</v>
      </c>
      <c r="X37" s="66">
        <v>0</v>
      </c>
      <c r="Y37" s="175">
        <v>2845.9739999999806</v>
      </c>
      <c r="Z37" s="66">
        <v>8038.8843333299974</v>
      </c>
      <c r="AA37" s="67">
        <v>1310.988333329984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.6" thickBot="1">
      <c r="A38" s="6" t="s">
        <v>55</v>
      </c>
      <c r="B38" s="233" t="s">
        <v>56</v>
      </c>
      <c r="C38" s="162">
        <v>92</v>
      </c>
      <c r="D38" s="31">
        <v>53</v>
      </c>
      <c r="E38" s="31">
        <v>1</v>
      </c>
      <c r="F38" s="31">
        <v>146</v>
      </c>
      <c r="G38" s="60">
        <v>145</v>
      </c>
      <c r="H38" s="20"/>
      <c r="I38" s="60">
        <v>714809.00270293374</v>
      </c>
      <c r="J38" s="60">
        <v>577450.44072524738</v>
      </c>
      <c r="K38" s="60">
        <v>650576.76996813738</v>
      </c>
      <c r="L38" s="60">
        <v>43585.812292000017</v>
      </c>
      <c r="M38" s="60">
        <v>17335.919999999998</v>
      </c>
      <c r="N38" s="163">
        <v>711498.50226013747</v>
      </c>
      <c r="O38" s="60">
        <v>574636.51534887054</v>
      </c>
      <c r="P38" s="60">
        <v>683428.30999999982</v>
      </c>
      <c r="Q38" s="60">
        <v>151491.27209270315</v>
      </c>
      <c r="R38" s="60">
        <v>32706.25999999998</v>
      </c>
      <c r="S38" s="60">
        <v>34069.449999999997</v>
      </c>
      <c r="T38" s="60">
        <v>0</v>
      </c>
      <c r="U38" s="31">
        <v>66775.709999999977</v>
      </c>
      <c r="V38" s="60">
        <v>4888.4389999999548</v>
      </c>
      <c r="W38" s="60">
        <v>5110.4174999999959</v>
      </c>
      <c r="X38" s="60">
        <v>0</v>
      </c>
      <c r="Y38" s="31">
        <v>9998.8564999999508</v>
      </c>
      <c r="Z38" s="60">
        <v>48053.870697833001</v>
      </c>
      <c r="AA38" s="61">
        <v>4290.2811978329773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3" t="s">
        <v>6</v>
      </c>
      <c r="C39" s="162">
        <v>6</v>
      </c>
      <c r="D39" s="31">
        <v>0</v>
      </c>
      <c r="E39" s="31">
        <v>0</v>
      </c>
      <c r="F39" s="31">
        <v>6</v>
      </c>
      <c r="G39" s="60">
        <v>13</v>
      </c>
      <c r="H39" s="20"/>
      <c r="I39" s="60">
        <v>346277.94416199997</v>
      </c>
      <c r="J39" s="60">
        <v>323005.41640495136</v>
      </c>
      <c r="K39" s="60">
        <v>346277.94416199997</v>
      </c>
      <c r="L39" s="60">
        <v>0</v>
      </c>
      <c r="M39" s="60">
        <v>0</v>
      </c>
      <c r="N39" s="163">
        <v>346277.94416199997</v>
      </c>
      <c r="O39" s="60">
        <v>323005.41640495136</v>
      </c>
      <c r="P39" s="60">
        <v>307739.44999999995</v>
      </c>
      <c r="Q39" s="60">
        <v>21120.286582595072</v>
      </c>
      <c r="R39" s="60"/>
      <c r="S39" s="60"/>
      <c r="T39" s="60"/>
      <c r="U39" s="31">
        <v>0</v>
      </c>
      <c r="V39" s="60">
        <v>0</v>
      </c>
      <c r="W39" s="60">
        <v>0</v>
      </c>
      <c r="X39" s="60">
        <v>0</v>
      </c>
      <c r="Y39" s="31">
        <v>0</v>
      </c>
      <c r="Z39" s="60">
        <v>145.86136818231455</v>
      </c>
      <c r="AA39" s="61">
        <v>145.86136818231455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3" t="s">
        <v>7</v>
      </c>
      <c r="C40" s="165">
        <v>0</v>
      </c>
      <c r="D40" s="32">
        <v>0</v>
      </c>
      <c r="E40" s="32">
        <v>0</v>
      </c>
      <c r="F40" s="32">
        <v>0</v>
      </c>
      <c r="G40" s="32">
        <v>0</v>
      </c>
      <c r="H40" s="20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166">
        <v>0</v>
      </c>
      <c r="AC40" s="38">
        <f t="shared" ref="AC40:AL40" si="6">SUM(AC41:AC43)</f>
        <v>0</v>
      </c>
      <c r="AD40" s="39">
        <f t="shared" si="6"/>
        <v>0</v>
      </c>
      <c r="AE40" s="39">
        <f t="shared" si="6"/>
        <v>0</v>
      </c>
      <c r="AF40" s="39">
        <f t="shared" si="6"/>
        <v>0</v>
      </c>
      <c r="AG40" s="39">
        <f t="shared" si="6"/>
        <v>0</v>
      </c>
      <c r="AH40" s="39">
        <f t="shared" si="6"/>
        <v>0</v>
      </c>
      <c r="AI40" s="39">
        <f t="shared" si="6"/>
        <v>0</v>
      </c>
      <c r="AJ40" s="39">
        <f t="shared" si="6"/>
        <v>0</v>
      </c>
      <c r="AK40" s="39">
        <f t="shared" si="6"/>
        <v>0</v>
      </c>
      <c r="AL40" s="40">
        <f t="shared" si="6"/>
        <v>0</v>
      </c>
      <c r="AN40" s="142"/>
      <c r="AO40" s="144"/>
      <c r="AP40" s="144"/>
      <c r="AV40" s="142"/>
      <c r="AW40" s="142"/>
      <c r="AX40" s="142"/>
    </row>
    <row r="41" spans="1:50" ht="27.6">
      <c r="A41" s="10"/>
      <c r="B41" s="243" t="s">
        <v>59</v>
      </c>
      <c r="C41" s="177"/>
      <c r="D41" s="35"/>
      <c r="E41" s="35"/>
      <c r="F41" s="35"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v>0</v>
      </c>
      <c r="O41" s="71"/>
      <c r="P41" s="71">
        <v>0</v>
      </c>
      <c r="Q41" s="71">
        <v>0</v>
      </c>
      <c r="R41" s="71"/>
      <c r="S41" s="71"/>
      <c r="T41" s="71"/>
      <c r="U41" s="35">
        <v>0</v>
      </c>
      <c r="V41" s="71">
        <v>0</v>
      </c>
      <c r="W41" s="71">
        <v>0</v>
      </c>
      <c r="X41" s="71">
        <v>0</v>
      </c>
      <c r="Y41" s="35"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.6">
      <c r="A42" s="11"/>
      <c r="B42" s="240" t="s">
        <v>60</v>
      </c>
      <c r="C42" s="75"/>
      <c r="D42" s="76"/>
      <c r="E42" s="76"/>
      <c r="F42" s="76"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v>0</v>
      </c>
      <c r="O42" s="76"/>
      <c r="P42" s="76">
        <v>0</v>
      </c>
      <c r="Q42" s="76">
        <v>0</v>
      </c>
      <c r="R42" s="76"/>
      <c r="S42" s="76"/>
      <c r="T42" s="76"/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4" t="s">
        <v>61</v>
      </c>
      <c r="C43" s="168"/>
      <c r="D43" s="33"/>
      <c r="E43" s="33"/>
      <c r="F43" s="33"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v>0</v>
      </c>
      <c r="O43" s="68"/>
      <c r="P43" s="68">
        <v>0</v>
      </c>
      <c r="Q43" s="68">
        <v>0</v>
      </c>
      <c r="R43" s="68"/>
      <c r="S43" s="68"/>
      <c r="T43" s="68"/>
      <c r="U43" s="33">
        <v>0</v>
      </c>
      <c r="V43" s="68">
        <v>0</v>
      </c>
      <c r="W43" s="68">
        <v>0</v>
      </c>
      <c r="X43" s="68">
        <v>0</v>
      </c>
      <c r="Y43" s="33"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3" t="s">
        <v>8</v>
      </c>
      <c r="C44" s="162"/>
      <c r="D44" s="31"/>
      <c r="E44" s="31"/>
      <c r="F44" s="31"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v>0</v>
      </c>
      <c r="O44" s="60"/>
      <c r="P44" s="60">
        <v>0</v>
      </c>
      <c r="Q44" s="60">
        <v>0</v>
      </c>
      <c r="R44" s="60"/>
      <c r="S44" s="60"/>
      <c r="T44" s="60"/>
      <c r="U44" s="31">
        <v>0</v>
      </c>
      <c r="V44" s="60">
        <v>0</v>
      </c>
      <c r="W44" s="60">
        <v>0</v>
      </c>
      <c r="X44" s="60">
        <v>0</v>
      </c>
      <c r="Y44" s="31"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.6" thickBot="1">
      <c r="A45" s="6" t="s">
        <v>63</v>
      </c>
      <c r="B45" s="233" t="s">
        <v>64</v>
      </c>
      <c r="C45" s="165">
        <v>20</v>
      </c>
      <c r="D45" s="32">
        <v>36</v>
      </c>
      <c r="E45" s="32">
        <v>0</v>
      </c>
      <c r="F45" s="32">
        <v>56</v>
      </c>
      <c r="G45" s="32">
        <v>56</v>
      </c>
      <c r="H45" s="20"/>
      <c r="I45" s="32">
        <v>231112.43180199998</v>
      </c>
      <c r="J45" s="32">
        <v>181261.01743247928</v>
      </c>
      <c r="K45" s="32">
        <v>152768.45840199996</v>
      </c>
      <c r="L45" s="32">
        <v>5343.9734000000026</v>
      </c>
      <c r="M45" s="32">
        <v>0</v>
      </c>
      <c r="N45" s="32">
        <v>158112.43180199998</v>
      </c>
      <c r="O45" s="32">
        <v>108261.01743247933</v>
      </c>
      <c r="P45" s="32">
        <v>167222.14999999994</v>
      </c>
      <c r="Q45" s="32">
        <v>55619.353684184753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-1661.9235465239813</v>
      </c>
      <c r="AA45" s="166">
        <v>-861.92354652398126</v>
      </c>
      <c r="AC45" s="62">
        <f t="shared" ref="AC45:AL45" si="7">SUM(AC46:AC48)</f>
        <v>0</v>
      </c>
      <c r="AD45" s="63">
        <f t="shared" si="7"/>
        <v>0</v>
      </c>
      <c r="AE45" s="63">
        <f t="shared" si="7"/>
        <v>0</v>
      </c>
      <c r="AF45" s="63">
        <f t="shared" si="7"/>
        <v>0</v>
      </c>
      <c r="AG45" s="63">
        <f t="shared" si="7"/>
        <v>0</v>
      </c>
      <c r="AH45" s="63">
        <f t="shared" si="7"/>
        <v>0</v>
      </c>
      <c r="AI45" s="63">
        <f t="shared" si="7"/>
        <v>0</v>
      </c>
      <c r="AJ45" s="63">
        <f t="shared" si="7"/>
        <v>0</v>
      </c>
      <c r="AK45" s="63">
        <f t="shared" si="7"/>
        <v>0</v>
      </c>
      <c r="AL45" s="64">
        <f t="shared" si="7"/>
        <v>0</v>
      </c>
      <c r="AN45" s="142"/>
      <c r="AO45" s="144"/>
      <c r="AP45" s="144"/>
      <c r="AV45" s="142"/>
      <c r="AW45" s="142"/>
      <c r="AX45" s="142"/>
    </row>
    <row r="46" spans="1:50" ht="14.4">
      <c r="A46" s="10"/>
      <c r="B46" s="245" t="s">
        <v>65</v>
      </c>
      <c r="C46" s="78">
        <v>2</v>
      </c>
      <c r="D46" s="79">
        <v>0</v>
      </c>
      <c r="E46" s="79"/>
      <c r="F46" s="79">
        <v>2</v>
      </c>
      <c r="G46" s="79">
        <v>2</v>
      </c>
      <c r="H46" s="18"/>
      <c r="I46" s="79">
        <v>4593</v>
      </c>
      <c r="J46" s="79">
        <v>3674.3999999999996</v>
      </c>
      <c r="K46" s="79">
        <v>4593</v>
      </c>
      <c r="L46" s="79">
        <v>0</v>
      </c>
      <c r="M46" s="79"/>
      <c r="N46" s="173">
        <v>4593</v>
      </c>
      <c r="O46" s="79">
        <v>3674.3999999999996</v>
      </c>
      <c r="P46" s="79">
        <v>1634.6799999999998</v>
      </c>
      <c r="Q46" s="79">
        <v>326.93205479452035</v>
      </c>
      <c r="R46" s="79"/>
      <c r="S46" s="79"/>
      <c r="T46" s="7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45.930000000000021</v>
      </c>
      <c r="AA46" s="80">
        <v>45.930000000000021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4">
      <c r="A47" s="11"/>
      <c r="B47" s="246" t="s">
        <v>66</v>
      </c>
      <c r="C47" s="151">
        <v>1</v>
      </c>
      <c r="D47" s="25">
        <v>0</v>
      </c>
      <c r="E47" s="25">
        <v>0</v>
      </c>
      <c r="F47" s="25">
        <v>1</v>
      </c>
      <c r="G47" s="45">
        <v>1</v>
      </c>
      <c r="H47" s="74"/>
      <c r="I47" s="45">
        <v>10506.389249999993</v>
      </c>
      <c r="J47" s="45">
        <v>0</v>
      </c>
      <c r="K47" s="45">
        <v>10506.389249999993</v>
      </c>
      <c r="L47" s="45">
        <v>0</v>
      </c>
      <c r="M47" s="45">
        <v>0</v>
      </c>
      <c r="N47" s="152">
        <v>10506.389249999993</v>
      </c>
      <c r="O47" s="45">
        <v>0</v>
      </c>
      <c r="P47" s="45">
        <v>15271.51999999999</v>
      </c>
      <c r="Q47" s="45">
        <v>13729.201937534237</v>
      </c>
      <c r="R47" s="45"/>
      <c r="S47" s="45"/>
      <c r="T47" s="45"/>
      <c r="U47" s="25">
        <v>0</v>
      </c>
      <c r="V47" s="45">
        <v>0</v>
      </c>
      <c r="W47" s="45">
        <v>0</v>
      </c>
      <c r="X47" s="45">
        <v>0</v>
      </c>
      <c r="Y47" s="25">
        <v>0</v>
      </c>
      <c r="Z47" s="45">
        <v>-261.51356250000106</v>
      </c>
      <c r="AA47" s="46">
        <v>-261.51356250000106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7" t="s">
        <v>67</v>
      </c>
      <c r="C48" s="168">
        <v>17</v>
      </c>
      <c r="D48" s="33">
        <v>36</v>
      </c>
      <c r="E48" s="33">
        <v>0</v>
      </c>
      <c r="F48" s="33">
        <v>53</v>
      </c>
      <c r="G48" s="68">
        <v>53</v>
      </c>
      <c r="H48" s="74"/>
      <c r="I48" s="68">
        <v>216013.04255199997</v>
      </c>
      <c r="J48" s="68">
        <v>177586.61743247928</v>
      </c>
      <c r="K48" s="68">
        <v>137669.06915199995</v>
      </c>
      <c r="L48" s="68">
        <v>5343.9734000000026</v>
      </c>
      <c r="M48" s="68">
        <v>0</v>
      </c>
      <c r="N48" s="169">
        <v>143013.04255199997</v>
      </c>
      <c r="O48" s="68">
        <v>104586.61743247934</v>
      </c>
      <c r="P48" s="68">
        <v>150315.94999999995</v>
      </c>
      <c r="Q48" s="68">
        <v>41563.219691855993</v>
      </c>
      <c r="R48" s="68"/>
      <c r="S48" s="68"/>
      <c r="T48" s="68"/>
      <c r="U48" s="33">
        <v>0</v>
      </c>
      <c r="V48" s="68">
        <v>0</v>
      </c>
      <c r="W48" s="68">
        <v>0</v>
      </c>
      <c r="X48" s="68">
        <v>0</v>
      </c>
      <c r="Y48" s="33">
        <v>0</v>
      </c>
      <c r="Z48" s="68">
        <v>-1446.3399840239802</v>
      </c>
      <c r="AA48" s="69">
        <v>-646.33998402398015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3" t="s">
        <v>9</v>
      </c>
      <c r="C49" s="174">
        <v>0</v>
      </c>
      <c r="D49" s="175">
        <v>0</v>
      </c>
      <c r="E49" s="175">
        <v>0</v>
      </c>
      <c r="F49" s="175"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v>0</v>
      </c>
      <c r="V49" s="66">
        <v>0</v>
      </c>
      <c r="W49" s="66">
        <v>0</v>
      </c>
      <c r="X49" s="66">
        <v>0</v>
      </c>
      <c r="Y49" s="175"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4" customHeight="1" thickBot="1">
      <c r="A50" s="283" t="s">
        <v>69</v>
      </c>
      <c r="B50" s="284"/>
      <c r="C50" s="23">
        <f>C11+C16+C17+C20+C21+C24+C28+C29+C30+C33+C34+C37+C38+C39+C40+C44+C45+C49</f>
        <v>9809</v>
      </c>
      <c r="D50" s="8">
        <f>D11+D16+D17+D20+D21+D24+D28+D29+D30+D33+D34+D37+D38+D39+D40+D44+D45+D49</f>
        <v>458631</v>
      </c>
      <c r="E50" s="8">
        <f>E11+E16+E17+E20+E21+E24+E28+E29+E30+E33+E34+E37+E38+E39+E40+E44+E45+E49</f>
        <v>1</v>
      </c>
      <c r="F50" s="8">
        <f>F11+F16+F17+F20+F21+F24+F28+F29+F30+F33+F34+F37+F38+F39+F40+F44+F45+F49</f>
        <v>468441</v>
      </c>
      <c r="G50" s="8">
        <f>G11+G16+G17+G20+G21+G24+G28+G29+G30+G33+G34+G37+G38+G39+G40+G44+G45+G49</f>
        <v>42389</v>
      </c>
      <c r="H50" s="8">
        <f t="shared" ref="H50:AA50" si="8">H11+H16+H17+H20+H21+H24+H28+H29+H30+H33+H34+H37+H38+H39+H40+H44+H45+H49</f>
        <v>467758</v>
      </c>
      <c r="I50" s="8">
        <f t="shared" si="8"/>
        <v>13833068.153351448</v>
      </c>
      <c r="J50" s="8">
        <f t="shared" si="8"/>
        <v>11092132.550924348</v>
      </c>
      <c r="K50" s="8">
        <f t="shared" si="8"/>
        <v>11388886.859680703</v>
      </c>
      <c r="L50" s="8">
        <f t="shared" si="8"/>
        <v>1977303.59041978</v>
      </c>
      <c r="M50" s="8">
        <f t="shared" si="8"/>
        <v>17335.919999999998</v>
      </c>
      <c r="N50" s="8">
        <f t="shared" si="8"/>
        <v>13383526.370100483</v>
      </c>
      <c r="O50" s="8">
        <f t="shared" si="8"/>
        <v>10771337.252513064</v>
      </c>
      <c r="P50" s="8">
        <f t="shared" si="8"/>
        <v>10577172.153654438</v>
      </c>
      <c r="Q50" s="8">
        <f t="shared" si="8"/>
        <v>2594669.0932877008</v>
      </c>
      <c r="R50" s="8">
        <f t="shared" si="8"/>
        <v>1610859.1929084959</v>
      </c>
      <c r="S50" s="8">
        <f t="shared" si="8"/>
        <v>791337.10366013076</v>
      </c>
      <c r="T50" s="8">
        <f t="shared" si="8"/>
        <v>0</v>
      </c>
      <c r="U50" s="8">
        <f>U11+U16+U17+U20+U21+U24+U28+U29+U30+U33+U34+U37+U38+U39+U40+U44+U45+U49</f>
        <v>2402196.2965686265</v>
      </c>
      <c r="V50" s="8">
        <f t="shared" si="8"/>
        <v>534515.47292849375</v>
      </c>
      <c r="W50" s="8">
        <f t="shared" si="8"/>
        <v>341350.9831601308</v>
      </c>
      <c r="X50" s="8">
        <f t="shared" si="8"/>
        <v>0</v>
      </c>
      <c r="Y50" s="8">
        <f t="shared" si="8"/>
        <v>875866.45608862455</v>
      </c>
      <c r="Z50" s="8">
        <f t="shared" si="8"/>
        <v>2535260.2635500873</v>
      </c>
      <c r="AA50" s="9">
        <f t="shared" si="8"/>
        <v>745667.31507008488</v>
      </c>
      <c r="AC50" s="23">
        <f t="shared" ref="AC50:AL50" si="9">AC11+AC16+AC17+AC20+AC21+AC24+AC28+AC29+AC30+AC33+AC34+AC37+AC38+AC39+AC40+AC44+AC45+AC49</f>
        <v>0</v>
      </c>
      <c r="AD50" s="8">
        <f t="shared" si="9"/>
        <v>0</v>
      </c>
      <c r="AE50" s="8">
        <f t="shared" si="9"/>
        <v>0</v>
      </c>
      <c r="AF50" s="8">
        <f t="shared" si="9"/>
        <v>0</v>
      </c>
      <c r="AG50" s="8">
        <f t="shared" si="9"/>
        <v>0</v>
      </c>
      <c r="AH50" s="8">
        <f t="shared" si="9"/>
        <v>0</v>
      </c>
      <c r="AI50" s="8">
        <f t="shared" si="9"/>
        <v>0</v>
      </c>
      <c r="AJ50" s="8">
        <f t="shared" si="9"/>
        <v>0</v>
      </c>
      <c r="AK50" s="8">
        <f t="shared" si="9"/>
        <v>0</v>
      </c>
      <c r="AL50" s="9">
        <f t="shared" si="9"/>
        <v>0</v>
      </c>
      <c r="AN50" s="142"/>
      <c r="AO50" s="144"/>
      <c r="AP50" s="144"/>
      <c r="AV50" s="142"/>
      <c r="AW50" s="142"/>
      <c r="AX50" s="142"/>
    </row>
    <row r="53" spans="1:50">
      <c r="Q53" s="142"/>
    </row>
  </sheetData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2022-03-17T07:39:42Z</dcterms:modified>
</cp:coreProperties>
</file>